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60" windowWidth="24240" windowHeight="12090"/>
  </bookViews>
  <sheets>
    <sheet name="корректировка" sheetId="4" r:id="rId1"/>
  </sheets>
  <definedNames>
    <definedName name="_xlnm._FilterDatabase" localSheetId="0" hidden="1">корректировка!$A$6:$L$172</definedName>
    <definedName name="_xlnm.Print_Area" localSheetId="0">корректировка!$A$1:$L$172</definedName>
  </definedNames>
  <calcPr calcId="145621"/>
</workbook>
</file>

<file path=xl/calcChain.xml><?xml version="1.0" encoding="utf-8"?>
<calcChain xmlns="http://schemas.openxmlformats.org/spreadsheetml/2006/main">
  <c r="J172" i="4" l="1"/>
  <c r="D172" i="4"/>
  <c r="H168" i="4"/>
  <c r="G168" i="4"/>
  <c r="F168" i="4"/>
  <c r="H166" i="4"/>
  <c r="G166" i="4"/>
  <c r="F166" i="4"/>
  <c r="H162" i="4"/>
  <c r="G162" i="4"/>
  <c r="F162" i="4"/>
  <c r="H152" i="4"/>
  <c r="G152" i="4"/>
  <c r="F152" i="4"/>
  <c r="H149" i="4"/>
  <c r="G149" i="4"/>
  <c r="F149" i="4"/>
  <c r="H136" i="4"/>
  <c r="G136" i="4"/>
  <c r="F136" i="4"/>
  <c r="H133" i="4"/>
  <c r="G133" i="4"/>
  <c r="F133" i="4"/>
  <c r="H131" i="4"/>
  <c r="G131" i="4"/>
  <c r="F131" i="4"/>
  <c r="H129" i="4"/>
  <c r="G129" i="4"/>
  <c r="F129" i="4"/>
  <c r="H126" i="4"/>
  <c r="G126" i="4"/>
  <c r="F126" i="4"/>
  <c r="H123" i="4"/>
  <c r="G123" i="4"/>
  <c r="F123" i="4"/>
  <c r="H116" i="4"/>
  <c r="G116" i="4"/>
  <c r="F116" i="4"/>
  <c r="H105" i="4"/>
  <c r="G105" i="4"/>
  <c r="F105" i="4"/>
  <c r="H100" i="4"/>
  <c r="G100" i="4"/>
  <c r="F100" i="4"/>
  <c r="H95" i="4"/>
  <c r="G95" i="4"/>
  <c r="F95" i="4"/>
  <c r="I95" i="4" s="1"/>
  <c r="K93" i="4"/>
  <c r="H92" i="4"/>
  <c r="G92" i="4"/>
  <c r="F92" i="4"/>
  <c r="K91" i="4"/>
  <c r="K90" i="4"/>
  <c r="K89" i="4"/>
  <c r="H88" i="4"/>
  <c r="G88" i="4"/>
  <c r="F88" i="4"/>
  <c r="H85" i="4"/>
  <c r="G85" i="4"/>
  <c r="F85" i="4"/>
  <c r="K84" i="4"/>
  <c r="H80" i="4"/>
  <c r="G80" i="4"/>
  <c r="I80" i="4" s="1"/>
  <c r="F80" i="4"/>
  <c r="K79" i="4"/>
  <c r="H76" i="4"/>
  <c r="G76" i="4"/>
  <c r="F76" i="4"/>
  <c r="K75" i="4"/>
  <c r="H74" i="4"/>
  <c r="G74" i="4"/>
  <c r="I74" i="4" s="1"/>
  <c r="F74" i="4"/>
  <c r="H72" i="4"/>
  <c r="G72" i="4"/>
  <c r="F72" i="4"/>
  <c r="K71" i="4"/>
  <c r="H70" i="4"/>
  <c r="G70" i="4"/>
  <c r="F70" i="4"/>
  <c r="I70" i="4" s="1"/>
  <c r="K69" i="4"/>
  <c r="K67" i="4"/>
  <c r="K66" i="4"/>
  <c r="H65" i="4"/>
  <c r="G65" i="4"/>
  <c r="F65" i="4"/>
  <c r="H61" i="4"/>
  <c r="G61" i="4"/>
  <c r="I61" i="4" s="1"/>
  <c r="F61" i="4"/>
  <c r="H56" i="4"/>
  <c r="G56" i="4"/>
  <c r="F56" i="4"/>
  <c r="K55" i="4"/>
  <c r="H54" i="4"/>
  <c r="G54" i="4"/>
  <c r="F54" i="4"/>
  <c r="I54" i="4" s="1"/>
  <c r="K53" i="4"/>
  <c r="H52" i="4"/>
  <c r="G52" i="4"/>
  <c r="F52" i="4"/>
  <c r="K51" i="4"/>
  <c r="K50" i="4"/>
  <c r="H49" i="4"/>
  <c r="G49" i="4"/>
  <c r="I49" i="4" s="1"/>
  <c r="F49" i="4"/>
  <c r="K48" i="4"/>
  <c r="K47" i="4"/>
  <c r="K46" i="4"/>
  <c r="H45" i="4"/>
  <c r="G45" i="4"/>
  <c r="F45" i="4"/>
  <c r="K43" i="4"/>
  <c r="H42" i="4"/>
  <c r="G42" i="4"/>
  <c r="I42" i="4" s="1"/>
  <c r="F42" i="4"/>
  <c r="I40" i="4"/>
  <c r="F40" i="4"/>
  <c r="H38" i="4"/>
  <c r="G38" i="4"/>
  <c r="F38" i="4"/>
  <c r="K37" i="4"/>
  <c r="H36" i="4"/>
  <c r="G36" i="4"/>
  <c r="F36" i="4"/>
  <c r="I36" i="4" s="1"/>
  <c r="K34" i="4"/>
  <c r="H33" i="4"/>
  <c r="H31" i="4" s="1"/>
  <c r="G33" i="4"/>
  <c r="F33" i="4"/>
  <c r="G31" i="4"/>
  <c r="F31" i="4"/>
  <c r="H28" i="4"/>
  <c r="G28" i="4"/>
  <c r="F28" i="4"/>
  <c r="K27" i="4"/>
  <c r="H25" i="4"/>
  <c r="G25" i="4"/>
  <c r="F25" i="4"/>
  <c r="H21" i="4"/>
  <c r="G21" i="4"/>
  <c r="F21" i="4"/>
  <c r="K19" i="4"/>
  <c r="K18" i="4"/>
  <c r="H17" i="4"/>
  <c r="G17" i="4"/>
  <c r="F17" i="4"/>
  <c r="I17" i="4" s="1"/>
  <c r="K13" i="4"/>
  <c r="H12" i="4"/>
  <c r="G12" i="4"/>
  <c r="F12" i="4"/>
  <c r="K11" i="4"/>
  <c r="H9" i="4"/>
  <c r="G9" i="4"/>
  <c r="F9" i="4"/>
  <c r="I9" i="4" s="1"/>
  <c r="H7" i="4"/>
  <c r="G7" i="4"/>
  <c r="F7" i="4"/>
  <c r="I25" i="4" l="1"/>
  <c r="I31" i="4"/>
  <c r="F98" i="4"/>
  <c r="I105" i="4"/>
  <c r="I123" i="4"/>
  <c r="I129" i="4"/>
  <c r="I133" i="4"/>
  <c r="I149" i="4"/>
  <c r="I162" i="4"/>
  <c r="F170" i="4"/>
  <c r="H170" i="4"/>
  <c r="I7" i="4"/>
  <c r="H98" i="4"/>
  <c r="I12" i="4"/>
  <c r="I21" i="4"/>
  <c r="I28" i="4"/>
  <c r="I33" i="4"/>
  <c r="I38" i="4"/>
  <c r="I45" i="4"/>
  <c r="I52" i="4"/>
  <c r="I56" i="4"/>
  <c r="I65" i="4"/>
  <c r="I72" i="4"/>
  <c r="I76" i="4"/>
  <c r="I85" i="4"/>
  <c r="I92" i="4"/>
  <c r="I100" i="4"/>
  <c r="I116" i="4"/>
  <c r="I126" i="4"/>
  <c r="I131" i="4"/>
  <c r="I136" i="4"/>
  <c r="I152" i="4"/>
  <c r="I166" i="4"/>
  <c r="G170" i="4"/>
  <c r="F172" i="4"/>
  <c r="I88" i="4"/>
  <c r="G98" i="4"/>
  <c r="G172" i="4" s="1"/>
  <c r="I168" i="4"/>
  <c r="I170" i="4" s="1"/>
  <c r="I98" i="4" l="1"/>
  <c r="H172" i="4"/>
  <c r="F181" i="4" s="1"/>
  <c r="I172" i="4" l="1"/>
</calcChain>
</file>

<file path=xl/sharedStrings.xml><?xml version="1.0" encoding="utf-8"?>
<sst xmlns="http://schemas.openxmlformats.org/spreadsheetml/2006/main" count="417" uniqueCount="173">
  <si>
    <t>Программа газификации Ростовской области на 2016 год</t>
  </si>
  <si>
    <t>№ п/п</t>
  </si>
  <si>
    <t>Наименование объекта</t>
  </si>
  <si>
    <t>Наличие ПСД</t>
  </si>
  <si>
    <t>Протяженность, км</t>
  </si>
  <si>
    <t>В том числе источники финансирования, тыс. руб.</t>
  </si>
  <si>
    <t>Домовладения</t>
  </si>
  <si>
    <t>Удельные затраты при газификации 1 домовладения, тыс. руб.</t>
  </si>
  <si>
    <t>Начало реализации</t>
  </si>
  <si>
    <t>Другие инвесторы (плата за подключение)</t>
  </si>
  <si>
    <t>нет</t>
  </si>
  <si>
    <t>Багаевский район</t>
  </si>
  <si>
    <t>Внутрипоселковые газопроводы в х. Верхнеянченков</t>
  </si>
  <si>
    <t>есть</t>
  </si>
  <si>
    <t>2016 год</t>
  </si>
  <si>
    <t xml:space="preserve">Внутрипоселковые газопроводы в х. Кудинов </t>
  </si>
  <si>
    <t>г. Батайск</t>
  </si>
  <si>
    <t>Газопровод среднего давления по пер. Книжному г. Батайск</t>
  </si>
  <si>
    <t>Газопровод среднего давления по пер. Стадионному от ул. Урицкого до газопровода в районе ПРГШ № 84 в г. Батайске</t>
  </si>
  <si>
    <t>Боковский район</t>
  </si>
  <si>
    <t xml:space="preserve">Установка ШРП № 72 ст. Боковская Боковского района </t>
  </si>
  <si>
    <t>Установка ШРП № 81 ст. Боковская Боковского района</t>
  </si>
  <si>
    <t>Верхнедонской район</t>
  </si>
  <si>
    <t>г. Гуково</t>
  </si>
  <si>
    <t>Распределительный газопровод от ШРП №3,55 в пос. шахты Антрацит (ПИР)</t>
  </si>
  <si>
    <t>Егорлыкский район</t>
  </si>
  <si>
    <t>Зерноградский район</t>
  </si>
  <si>
    <t>Кагальницкий район</t>
  </si>
  <si>
    <t xml:space="preserve">Газопровод высокого и низкого давления в х. Красный Яр                               </t>
  </si>
  <si>
    <t>Красносулинский район</t>
  </si>
  <si>
    <t>Распределительный газопровод в х. Шахтенки (2 этап)</t>
  </si>
  <si>
    <t>Морозовский район</t>
  </si>
  <si>
    <t>Межпоселковый газопровод высокого давления от х. Костино-Быстрянский к х. Русско-Власовский (ПИР)</t>
  </si>
  <si>
    <t>г. Новошахтинск</t>
  </si>
  <si>
    <t>Распределительный газопровод низкого давления по ул. Эпохина, Московская, Черняховского, Ближняя, Петровская, Волочаева, Каховка, Панфилова, Малая, Доватора, пер. Каменный</t>
  </si>
  <si>
    <t>г. Новочеркасск</t>
  </si>
  <si>
    <t xml:space="preserve">Газопровод среднего давления от ул. Береговая до ул. Шоссе нового гаража в г. Новочеркасске </t>
  </si>
  <si>
    <t>Орловский район</t>
  </si>
  <si>
    <t>Распределительный газопровод в пос. Волочаевский (1 этап)</t>
  </si>
  <si>
    <t>Родионово-Несветайский район</t>
  </si>
  <si>
    <t>Распределительный газопровод по ул. Луговой сл. Родионово-Несветайская (ПИР)</t>
  </si>
  <si>
    <t>г. Ростов-на-Дону</t>
  </si>
  <si>
    <t>Чертковский район</t>
  </si>
  <si>
    <t>Аксайский район</t>
  </si>
  <si>
    <t>Октябрьский район</t>
  </si>
  <si>
    <t>Распределительный газопровод в х. Киров (ПИР)</t>
  </si>
  <si>
    <t>Распределительный газопровод в с. Федосеевка (2 этап) (ПИР)</t>
  </si>
  <si>
    <t>Заветинский район</t>
  </si>
  <si>
    <t>Мясниковский район</t>
  </si>
  <si>
    <t>Газопровод высокого давления для газоснабжения индивидуальной жилой застройки в районе п. Несветай (ПИР)</t>
  </si>
  <si>
    <t>Распределительные газопроводы в х. Юловский (ПИР)</t>
  </si>
  <si>
    <t>Сальский район</t>
  </si>
  <si>
    <t>Распределительный газопровод от ШРП № 19 в пос.ш. № 24-26, "Русецкий"</t>
  </si>
  <si>
    <t>Тарасовский район</t>
  </si>
  <si>
    <t>Распределительные газопроводы в х. Можаевка (2 этап)</t>
  </si>
  <si>
    <t>Распределительный газопровод в х. Крутинский</t>
  </si>
  <si>
    <t>Азовский район</t>
  </si>
  <si>
    <t>Газопровод среднего давления по ул. Урицкого от ул.Ворошилова до                пер. Книжного г. Батайск</t>
  </si>
  <si>
    <t>Межпоселковый газопровод от х. Костино-Быстрянский к х. Новопроциков (ПИР)</t>
  </si>
  <si>
    <t>Газопровод высокого давления ул. Придорожная пос. Эксперементальный Зерноградского района</t>
  </si>
  <si>
    <t xml:space="preserve">Газопровод среднего давления от ул. Шоссе нового гаража до ул. Машиностроителей в г. Новочеркасске </t>
  </si>
  <si>
    <t>Межпоселковый газопровод к х. Киров (ПИР)</t>
  </si>
  <si>
    <t>Газопровод высокого давления от ГРС г. Азова с переподключением                     п. Новоалександровка, с. Кулешовка, х. Высочино (ПИР)</t>
  </si>
  <si>
    <t>г. Азов</t>
  </si>
  <si>
    <t>Газопровод    среднего   давления   для   развития   северо-восточной рекреационной зоны г. Азова (ПИР+СМР)</t>
  </si>
  <si>
    <t>3 ком. быт.</t>
  </si>
  <si>
    <t>Ремонтненский район</t>
  </si>
  <si>
    <t>Газопровод среднего давления по пер. Базарному и ул. Петровского в пос. Чертково (ПИР)</t>
  </si>
  <si>
    <t>Сумма средств на компенсацию расходов по осуществлению технологического присоединения (Постановление Правительства РФ от 30.12.2013 № 1314)</t>
  </si>
  <si>
    <t>1. Проектирование и строительство новых газопроводов</t>
  </si>
  <si>
    <t>2. Проектирование и выполнение работ по реконструкции и модернизации</t>
  </si>
  <si>
    <t>Техническое перевооружение ГРП №7 х.Ленина КСП Родина, инв. № 01-00450, 01-00477</t>
  </si>
  <si>
    <t>Техническое перевооружение ГРП №17  г.Аксай ул.Толстого 13а, инв. № 01-00443, 01-00469</t>
  </si>
  <si>
    <t>Техническое перевооружение ГРП №16  г.Аксай ул.Шевчено, 32а, инв. № 01-00442, 01-00468</t>
  </si>
  <si>
    <t>Реконструкция газопровода низкого давления  двор.разв. г.Аксай к дому (АКД)  по пр.  Ленина, инв. № 01-00149</t>
  </si>
  <si>
    <t>г.Батайск</t>
  </si>
  <si>
    <t>Техническое перевооружение ГРПШ №55 ул.Речная-ул.Ленинградская г.Батайск, инв. № 3-040342</t>
  </si>
  <si>
    <t>Техническое перевооружение ГРПШ №31 ул.Ленина-ул.Красноармейская г.Батайск, инв. № 000001687</t>
  </si>
  <si>
    <t>Техническое перевооружение ГРП №6 ул.Ленина-ул.Матросова г.Батайск, инв. № 3-040412</t>
  </si>
  <si>
    <t>Техническое перевооружение ГРП №8 ул.Гайдара, 8 г.Батайск, инв. № 3-040279</t>
  </si>
  <si>
    <t>Техническое перевооружение ГРПШ № 43 ул.Эстонская, 24 г.Батайск, инв. № 3-040329</t>
  </si>
  <si>
    <t>Техническое перевооружение ГРПШ № 45 ул.Ставропольская, 123 г.Батайск, инв. № 3-040335</t>
  </si>
  <si>
    <t>Техническое перевооружение ГРП №5 ул.Куйбышева гор.Парк им. Ленина г.Батайск, инв. № 3-010001</t>
  </si>
  <si>
    <t>Техническое перевооружение ГРПШ № 46 ул.Севастопольская, 50 г.Батайск, инв. № 3-040358</t>
  </si>
  <si>
    <t>Реконструкция газопровода на 14 км главной линии 109, 111, 113, 119 (пер. 1-й Локомотивный, 6, 8, 13, 15) г.Батайск, инв. № 3-030317</t>
  </si>
  <si>
    <t>Техническое перевооружение ГРП № 18/1 ул.Булгакова г.Батайск, инв. № 3-010023</t>
  </si>
  <si>
    <t>Белокалитвинский район</t>
  </si>
  <si>
    <t>Техническое перевооружение ГРП № 1 ул.Калинина, инв. № 4-010012</t>
  </si>
  <si>
    <t>Техническое перевооружение ГРП № 2, ул.Вокзальная, инв. № 4-010014</t>
  </si>
  <si>
    <t>Техническое перевооружение ГРП № 3, ул.Геологическая, инв. № 4-010013</t>
  </si>
  <si>
    <t>Техническое перевооружение ГРП № 4 ул.2я Линия, инв. № 4-010021</t>
  </si>
  <si>
    <t>Техническое перевооружение ГРП № 5 ул.Заводская, инв. № 4-010015</t>
  </si>
  <si>
    <t>Реконструкция газопровода по ул.Набережная г.Белая Калитва, инв. № 4-030056</t>
  </si>
  <si>
    <t>Реконструкция газопровода ст. Боковская ул.Ленина от ГРП до пер. Чкалова, № 14286</t>
  </si>
  <si>
    <t>Реконструкция подземного газопровода высокого давления по ул. Песчаная, 35 х. Дуленков до ГРП по ул.Ленина, 37 ст. Боковская, инв. № 14279</t>
  </si>
  <si>
    <t xml:space="preserve">Техническое перевооружение ГРП х. Мещеряковский Верхнедонского района, инв. № 08-00532 </t>
  </si>
  <si>
    <t xml:space="preserve">Техническое перевооружение ГРП ул. Транспортная ст. Казанская Верхнедонского района, инв. № 000014256 </t>
  </si>
  <si>
    <t>Техническое перевооружение ГРПШ по ул.Л.Чайкиной, г.Гуково, инв. № 9-001493</t>
  </si>
  <si>
    <t>Техническое перевооружение ШРП на подземном газопроводе среднего давления ст.Егорлыкская, ул.Ленина-Вишневая от ул.Патоличева до Птицекомбината, Егорлыкский район, инв. № 15-03012</t>
  </si>
  <si>
    <t>Реконструкция газопровода низкого давления ст. Кагальницкая, ул. Калинина, пер. Октябрьский, пер. Социалистический, инв. № 15-45693</t>
  </si>
  <si>
    <t>Реконструкция газопровода низкого давления ст. Кагальницкая, ул. Криволапова, инв. № 15-47908</t>
  </si>
  <si>
    <t>Техническое перевооружение ШРП ул. Карбышева, 60, г. Красный Сулин, инв. № 9-14025</t>
  </si>
  <si>
    <t>Реконструкция газопровода по ул.Октябрьской от ул.Свободы до пер.Цимлянский  г.Красный Сулин, инв. № 9-13283</t>
  </si>
  <si>
    <t xml:space="preserve">Реконструкция газопровода по ул.Щаденко от ул.Тельмана до реки Гнилуша г.Красный Сулин, инв. № 9-13276 </t>
  </si>
  <si>
    <t>Реконструкция газопровода по ул.Металлургов от ул.Коминтерна до ул.Миллицейская г.Красный Сулин, инв. № 9-13208</t>
  </si>
  <si>
    <t xml:space="preserve">Реконструкция газопровода по ул.Новоселовская до АБЗ г.Красный Сулин, инв. № 9-13219 </t>
  </si>
  <si>
    <t>Реконструкция газопровода по ул.Матросова от ул.Ростовская до ул.Гагарина г.Красный Сулин, инв. № 9-13278</t>
  </si>
  <si>
    <t>Реконструкция газопровода по ул.Первомайская от ул.Ворошилова до ул.Коминтерна г.Красный Сулин, инв. № 9-13223</t>
  </si>
  <si>
    <t>Реконструкция газопровода по ул. Космонавтов от ул. Ростовская до ул.Октябрьская г.Красный Сулин, инв. № 9-13277</t>
  </si>
  <si>
    <t>Реконструкция газопровода по ул.Тельмана от ул.Горького до ул.Щаденко г.Красный Сулин, инв. № 9-13214</t>
  </si>
  <si>
    <t>Реконструкция газопровода по ул.Галатова от ул.Свободы до ул.Матросова г. Красный Сулин, инв. № 9-13280</t>
  </si>
  <si>
    <t>Реконструкция газопровода по ул.Глинки от пер.Братский до ул.Павлова г.Красный Сулин, инв. № 9-13220</t>
  </si>
  <si>
    <t>Реконструкция газопровода по ул.Карбышева от ул.Свободы до ул.Матросова г.Красный Сулин, инв. № 9-13281</t>
  </si>
  <si>
    <t>Реконструкция межпоселкового газопровода высокого давления х. Ст-Петровский, х.Парамонов, инв. № 21-01072</t>
  </si>
  <si>
    <t>Реконструкция межпоселкового газопровода высокого давления х. Великанов, ст. Чертковская (к колхозу "Атоммашевец"), инв. № 21-01074</t>
  </si>
  <si>
    <t>Техническое перевооружение ГРПШ на газопроводе высокого и низкого давления в х. Новотроицкий, инв. № 23-00111</t>
  </si>
  <si>
    <t>Техническое перевооружение ГРПШ на газопроводе среднего давления сл. Родионово-Несветайская, ул. Гвардейцев-Танкистов (дом №3), инв. № 23-00078</t>
  </si>
  <si>
    <t>Техническое перевооружение ГРПШ на газопроводе среднего давления сл. Родионово-Несветайская, ул. Гвардейцев-Танкистов (дом №7), инв. № 23-00078</t>
  </si>
  <si>
    <t>Техническое перевооружение ГРПШ х. Павленков, ул. Колхозная, инв. № 23-00116</t>
  </si>
  <si>
    <t>Реконструкция газопровода среднего и низкого давления по ул.Центральная в х.Волошино, инв. № 23-00154</t>
  </si>
  <si>
    <t>Реконструкция газопровода низкого давления по ул. Калинина в сл. Родионово-Несветайская, инв. № 23-00054</t>
  </si>
  <si>
    <t>Реконструкция газопровода низкого давления по ул. Ворошилова - ул. Садовая в сл. Родионово-Несветайская, инв. № 23-00059</t>
  </si>
  <si>
    <t>Реконструкция газопровода низкого давления по ул. Советская в сл. Родионово-Несветайская, инв. № 23-00026</t>
  </si>
  <si>
    <t>Реконструкция газопровода низкого давления сл. Родионово-Несветайская, ул. Большевистская, инв. № 000014247</t>
  </si>
  <si>
    <t>Техническое перевооружение ГРП № 4 г. Сальск, ул. Халтурина, инв. № 31-04033</t>
  </si>
  <si>
    <t>Техническое перевооружение ГРП № 5 г. Сальск, ул. Верхняя, инв. № 31-04064</t>
  </si>
  <si>
    <t>Техническое перевооружение ГРП №3 г. Сальск, ул. Свободы, инв. № 31-04126</t>
  </si>
  <si>
    <t>Семикаракорский район</t>
  </si>
  <si>
    <t>Техническое перевооружение ГРПШ-400-01 х. Вислый, ул.Трудовая-ул.Спортивная, инв. № 32-13194</t>
  </si>
  <si>
    <t>Усть-Донецкий район</t>
  </si>
  <si>
    <t>Техническое перевооружение ГРПШ по ул.Промышленная 15-а, р.п.Усть-Донецкий, инв. № 32-31044</t>
  </si>
  <si>
    <t>ИТОГО по 2 разделу:</t>
  </si>
  <si>
    <t>ИТОГО по 1 разделу:</t>
  </si>
  <si>
    <t>ВСЕГО:</t>
  </si>
  <si>
    <t>Распределительный газопровод х.Маныч (ПИР)</t>
  </si>
  <si>
    <t>Газопровод-ввод для подключения жилых домов (поселка самостоятельной застройки "Ласточки"), расположенного по адресу: Аксайский район, х. Нижнеподпольный, в направлении Старочеркасск (ПИР+СМР)</t>
  </si>
  <si>
    <t>Газопровод высокого давления к объекту "Фабрика по производству кормов для домашних животных, по адресу: Аксайский район, в границах плана земель КСП им. Ленина поле № 134,28 (ПИР+СМР)</t>
  </si>
  <si>
    <t>Газопровод среднего давления к детскомдому  расположенному по адресу: х. Елкин, ул. Тимирязева, 1 (ПИР+СМР)</t>
  </si>
  <si>
    <t>Газопровод высокого давления к ООО "ТК Кировский" (ПИР+СМР)</t>
  </si>
  <si>
    <t>Газопровод высокого давления 1 категории к х. Пушкин Красносулинского района (1 этап)</t>
  </si>
  <si>
    <t>Газопровод-ввод для подключения объектов отдыха, спорта и туризма по адресу х. Калинин, ул. Центральная, 354а (ПИР+СМР)</t>
  </si>
  <si>
    <t>Газопровод-ввод для подключения объекта "Тепличный комбинат "Донской", расположенный на территории бывшего совхоза "Кривянский" Октябрьского района (ПИР+СМР)</t>
  </si>
  <si>
    <t>Газопровод высокого давления к животноводческому комплексу ООО "Агропромышленного комплекса "Станица"  (ПИР+СМР)</t>
  </si>
  <si>
    <t>Распределительный газопровод в х. Гуково (1 очередь строительства)</t>
  </si>
  <si>
    <t>Межпоселковый газопровод от х. Конезавод им. Буденного до х. Юловский  (1 очередь строительства)</t>
  </si>
  <si>
    <t>Газопровод высокого давления для газоснабжения северо-восточной части жилой застройки г. Ростова-на-Дону (1 очередь строительства)</t>
  </si>
  <si>
    <t>Газопровод высокого давления от с.Ремонтное до с.Киевка (4 очередь строительства)</t>
  </si>
  <si>
    <t>Распределительный газопровод по ул. Московская, Грибоедова, Заводская, Тургенева, Пролетарская мкр Колодезное п. Тарасовский (ПИР)</t>
  </si>
  <si>
    <t>Газопровод среднего и низкого давления по ул. Зеленой и ул. Луговой в ст. Егорлыкской Егорлыкского района</t>
  </si>
  <si>
    <t>переходящий объект с 2012 года</t>
  </si>
  <si>
    <t>Распределительные газопроводы по ул. Луговая,Цветочная в х. Усть-Койсуг (ПИР)</t>
  </si>
  <si>
    <t>Кредит ПАО "Газпром газораспределение Ростов-на-Дону"</t>
  </si>
  <si>
    <t>Спецнадбавка ПАО "Газпром газораспределение Ростов-на-Дону"</t>
  </si>
  <si>
    <t>Газопроводы среднего и низкого давления в п. Синегорский (2 этап)</t>
  </si>
  <si>
    <t>Газопровод высокого и низкого давления ул. Советская, ул. Транспортная ст. Казанская  Верхнедонского района</t>
  </si>
  <si>
    <t xml:space="preserve">Распределительный газопровод по ул. Крыжановского, ул. Дорожной, пер. Прямому, пер. Снежному, пер. Механизаторов для газификации бывшего п. Луговой </t>
  </si>
  <si>
    <t>Газопровод высокого давления к Административному зданию  ООО "Евродон-Юг", расположенному по адресу: Октябрьский район п. Новосветловский, ул. Южная, 34. (ПИР+СМР)</t>
  </si>
  <si>
    <t>Газопровод высокого давления к х. Майорский</t>
  </si>
  <si>
    <t>Газопровод высокого и низкого давления в х. Майорский</t>
  </si>
  <si>
    <t>Пролетарский район</t>
  </si>
  <si>
    <t>Межпоселковый газопровод к х. Новомоисеевский (ПИР)</t>
  </si>
  <si>
    <t>Газопровод высокого давления для газоснабжения северо-восточной части жилой застройки г. Ростова-на-Дону (2 очередь строительства)</t>
  </si>
  <si>
    <t>Межпоселковый газопровод высокого давления к п. Супрун</t>
  </si>
  <si>
    <t>Распределительный газопровод в п. Супрун (ПИР)</t>
  </si>
  <si>
    <t>Межпоселковый газопровод от х. Бакланники до х. Шаминка с закольцовкой на газопроводы к х. Страхов, х. Кирсановка</t>
  </si>
  <si>
    <t>Газопровод высокого давления от п. Нижний Саловск к ГРС г. Семикаракорска (1 очередь) (ПИР)</t>
  </si>
  <si>
    <t>Газопровод среднего и низкого давления в х. Дубы (2 этап)</t>
  </si>
  <si>
    <t>Шолоховский район</t>
  </si>
  <si>
    <t>Внутрипоселковые газопроводы в х. Антиповский (2 этап)</t>
  </si>
  <si>
    <t>Внутрипоселковые газопроводы в х. Зубковский (2 этап)</t>
  </si>
  <si>
    <t>Распределительные газопроводы для газоснабжения индивидуальной жилой застройки в районе бывшего совхоза "Нива" (ПИР)</t>
  </si>
  <si>
    <t>Всего средств по муниципалитету, тыс. руб.</t>
  </si>
  <si>
    <t>Газопровод-ввод для подключения объекта: 3-х этажный многоквартирный жилой дом по адресу:г. Новочеркасск, ул. Первомайская, 96/48 (ПИР+СМР)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</si>
</sst>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0_р_."/>
    <numFmt numFmtId="166" formatCode="#,##0.000"/>
    <numFmt numFmtId="167" formatCode="#,##0.000;[Red]#,##0.000"/>
  </numFmts>
  <fonts count="11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BAAE4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9" fillId="0" borderId="0"/>
  </cellStyleXfs>
  <cellXfs count="160">
    <xf numFmtId="0" fontId="0" fillId="0" borderId="0" xfId="0"/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vertical="center" wrapText="1"/>
    </xf>
    <xf numFmtId="166" fontId="2" fillId="0" borderId="1" xfId="0" applyNumberFormat="1" applyFont="1" applyFill="1" applyBorder="1" applyAlignment="1" applyProtection="1">
      <alignment horizontal="center" vertical="center" wrapText="1"/>
    </xf>
    <xf numFmtId="166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165" fontId="1" fillId="2" borderId="1" xfId="0" applyNumberFormat="1" applyFont="1" applyFill="1" applyBorder="1" applyAlignment="1">
      <alignment horizontal="center" vertical="center" wrapText="1"/>
    </xf>
    <xf numFmtId="166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166" fontId="3" fillId="2" borderId="1" xfId="0" applyNumberFormat="1" applyFont="1" applyFill="1" applyBorder="1" applyAlignment="1">
      <alignment vertical="center" wrapText="1"/>
    </xf>
    <xf numFmtId="166" fontId="3" fillId="0" borderId="1" xfId="0" applyNumberFormat="1" applyFont="1" applyFill="1" applyBorder="1" applyAlignment="1">
      <alignment vertical="center" wrapText="1"/>
    </xf>
    <xf numFmtId="166" fontId="2" fillId="2" borderId="1" xfId="0" applyNumberFormat="1" applyFont="1" applyFill="1" applyBorder="1" applyAlignment="1" applyProtection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/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center" vertical="center" wrapText="1"/>
    </xf>
    <xf numFmtId="165" fontId="2" fillId="2" borderId="0" xfId="0" applyNumberFormat="1" applyFont="1" applyFill="1" applyBorder="1" applyAlignment="1">
      <alignment horizontal="center" vertical="center" wrapText="1"/>
    </xf>
    <xf numFmtId="166" fontId="2" fillId="2" borderId="0" xfId="0" applyNumberFormat="1" applyFont="1" applyFill="1" applyBorder="1" applyAlignment="1">
      <alignment horizontal="center" vertical="center" wrapText="1"/>
    </xf>
    <xf numFmtId="1" fontId="2" fillId="2" borderId="0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2" fillId="0" borderId="0" xfId="0" applyFont="1" applyFill="1"/>
    <xf numFmtId="164" fontId="0" fillId="0" borderId="1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166" fontId="2" fillId="0" borderId="0" xfId="0" applyNumberFormat="1" applyFont="1" applyFill="1" applyBorder="1" applyAlignment="1">
      <alignment horizontal="center" vertical="center" wrapText="1"/>
    </xf>
    <xf numFmtId="166" fontId="3" fillId="0" borderId="0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6" fontId="4" fillId="0" borderId="0" xfId="0" applyNumberFormat="1" applyFont="1" applyFill="1" applyBorder="1" applyAlignment="1">
      <alignment horizontal="center" vertical="center" wrapText="1"/>
    </xf>
    <xf numFmtId="166" fontId="4" fillId="0" borderId="0" xfId="0" applyNumberFormat="1" applyFont="1" applyFill="1" applyBorder="1" applyAlignment="1" applyProtection="1">
      <alignment horizontal="center" vertical="center" wrapText="1"/>
    </xf>
    <xf numFmtId="166" fontId="5" fillId="0" borderId="0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1" fontId="2" fillId="2" borderId="3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Fill="1" applyBorder="1" applyAlignment="1" applyProtection="1">
      <alignment horizontal="left"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5" xfId="1" applyFont="1" applyFill="1" applyBorder="1" applyAlignment="1">
      <alignment horizontal="justify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justify" vertical="center" wrapText="1"/>
    </xf>
    <xf numFmtId="0" fontId="2" fillId="0" borderId="5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</xf>
    <xf numFmtId="0" fontId="3" fillId="3" borderId="1" xfId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166" fontId="1" fillId="4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top" wrapText="1"/>
    </xf>
    <xf numFmtId="164" fontId="2" fillId="4" borderId="1" xfId="0" applyNumberFormat="1" applyFont="1" applyFill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166" fontId="2" fillId="4" borderId="1" xfId="0" applyNumberFormat="1" applyFont="1" applyFill="1" applyBorder="1" applyAlignment="1">
      <alignment horizontal="center" vertical="center" wrapText="1"/>
    </xf>
    <xf numFmtId="3" fontId="2" fillId="4" borderId="3" xfId="0" applyNumberFormat="1" applyFont="1" applyFill="1" applyBorder="1" applyAlignment="1">
      <alignment horizontal="center" vertical="center" wrapText="1"/>
    </xf>
    <xf numFmtId="167" fontId="1" fillId="4" borderId="1" xfId="0" applyNumberFormat="1" applyFont="1" applyFill="1" applyBorder="1" applyAlignment="1">
      <alignment horizontal="center" vertical="center" wrapText="1"/>
    </xf>
    <xf numFmtId="3" fontId="2" fillId="4" borderId="3" xfId="0" applyNumberFormat="1" applyFont="1" applyFill="1" applyBorder="1" applyAlignment="1" applyProtection="1">
      <alignment horizontal="center" vertical="center" wrapText="1"/>
    </xf>
    <xf numFmtId="4" fontId="2" fillId="4" borderId="3" xfId="0" applyNumberFormat="1" applyFont="1" applyFill="1" applyBorder="1" applyAlignment="1">
      <alignment horizontal="center" vertical="center" wrapText="1"/>
    </xf>
    <xf numFmtId="166" fontId="1" fillId="4" borderId="1" xfId="0" applyNumberFormat="1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164" fontId="2" fillId="4" borderId="3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0" fontId="1" fillId="4" borderId="5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0" fontId="1" fillId="4" borderId="5" xfId="1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1" fontId="1" fillId="4" borderId="4" xfId="0" applyNumberFormat="1" applyFont="1" applyFill="1" applyBorder="1" applyAlignment="1">
      <alignment horizontal="center" vertical="center" wrapText="1"/>
    </xf>
    <xf numFmtId="1" fontId="2" fillId="4" borderId="4" xfId="0" applyNumberFormat="1" applyFont="1" applyFill="1" applyBorder="1" applyAlignment="1">
      <alignment horizontal="center" vertical="center" wrapText="1"/>
    </xf>
    <xf numFmtId="0" fontId="3" fillId="4" borderId="0" xfId="0" applyFont="1" applyFill="1"/>
    <xf numFmtId="0" fontId="2" fillId="4" borderId="0" xfId="0" applyFont="1" applyFill="1"/>
    <xf numFmtId="0" fontId="2" fillId="5" borderId="0" xfId="0" applyFont="1" applyFill="1"/>
    <xf numFmtId="0" fontId="3" fillId="5" borderId="0" xfId="0" applyFont="1" applyFill="1"/>
    <xf numFmtId="165" fontId="2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 applyProtection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6" fontId="2" fillId="3" borderId="1" xfId="0" applyNumberFormat="1" applyFont="1" applyFill="1" applyBorder="1" applyAlignment="1">
      <alignment horizontal="center" vertical="center" wrapText="1"/>
    </xf>
    <xf numFmtId="166" fontId="2" fillId="3" borderId="1" xfId="0" applyNumberFormat="1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horizontal="right" vertical="center" wrapText="1"/>
    </xf>
    <xf numFmtId="0" fontId="1" fillId="4" borderId="4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left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colors>
    <mruColors>
      <color rgb="FFCBAAE4"/>
      <color rgb="FFDCC5ED"/>
      <color rgb="FFBC8FD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1"/>
  <sheetViews>
    <sheetView tabSelected="1" view="pageBreakPreview" topLeftCell="A13" zoomScale="83" zoomScaleNormal="100" zoomScaleSheetLayoutView="83" workbookViewId="0">
      <selection activeCell="I10" sqref="I10"/>
    </sheetView>
  </sheetViews>
  <sheetFormatPr defaultColWidth="9.140625" defaultRowHeight="15" x14ac:dyDescent="0.25"/>
  <cols>
    <col min="1" max="1" width="5" style="29" customWidth="1"/>
    <col min="2" max="2" width="67.140625" style="30" customWidth="1"/>
    <col min="3" max="3" width="13.140625" style="29" customWidth="1"/>
    <col min="4" max="5" width="20" style="31" customWidth="1"/>
    <col min="6" max="6" width="19.42578125" style="32" customWidth="1"/>
    <col min="7" max="7" width="19.7109375" style="33" customWidth="1"/>
    <col min="8" max="8" width="25.28515625" style="34" customWidth="1"/>
    <col min="9" max="9" width="21.85546875" style="32" customWidth="1"/>
    <col min="10" max="10" width="17.5703125" style="35" customWidth="1"/>
    <col min="11" max="11" width="16.5703125" style="35" customWidth="1"/>
    <col min="12" max="12" width="34.42578125" style="35" customWidth="1"/>
    <col min="13" max="16384" width="9.140625" style="11"/>
  </cols>
  <sheetData>
    <row r="1" spans="1:17" ht="15.75" x14ac:dyDescent="0.25">
      <c r="A1" s="154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28"/>
      <c r="N1" s="28"/>
      <c r="O1" s="28"/>
      <c r="P1" s="28"/>
      <c r="Q1" s="28"/>
    </row>
    <row r="2" spans="1:17" ht="15.75" x14ac:dyDescent="0.25">
      <c r="A2" s="79"/>
      <c r="B2" s="80"/>
      <c r="C2" s="80"/>
      <c r="D2" s="80"/>
      <c r="E2" s="136"/>
      <c r="F2" s="80"/>
      <c r="G2" s="80"/>
      <c r="H2" s="80"/>
      <c r="I2" s="80"/>
      <c r="J2" s="80"/>
      <c r="K2" s="80"/>
      <c r="L2" s="80"/>
      <c r="M2" s="28"/>
      <c r="N2" s="28"/>
      <c r="O2" s="28"/>
      <c r="P2" s="28"/>
      <c r="Q2" s="28"/>
    </row>
    <row r="3" spans="1:17" ht="15" customHeight="1" x14ac:dyDescent="0.25">
      <c r="A3" s="156" t="s">
        <v>1</v>
      </c>
      <c r="B3" s="156" t="s">
        <v>2</v>
      </c>
      <c r="C3" s="156" t="s">
        <v>3</v>
      </c>
      <c r="D3" s="157" t="s">
        <v>4</v>
      </c>
      <c r="E3" s="137"/>
      <c r="F3" s="156" t="s">
        <v>5</v>
      </c>
      <c r="G3" s="156"/>
      <c r="H3" s="156"/>
      <c r="I3" s="158" t="s">
        <v>171</v>
      </c>
      <c r="J3" s="159" t="s">
        <v>6</v>
      </c>
      <c r="K3" s="157" t="s">
        <v>7</v>
      </c>
      <c r="L3" s="148" t="s">
        <v>8</v>
      </c>
      <c r="M3" s="28"/>
      <c r="N3" s="28"/>
      <c r="O3" s="28"/>
      <c r="P3" s="28"/>
      <c r="Q3" s="28"/>
    </row>
    <row r="4" spans="1:17" ht="59.85" customHeight="1" x14ac:dyDescent="0.25">
      <c r="A4" s="156"/>
      <c r="B4" s="156"/>
      <c r="C4" s="156"/>
      <c r="D4" s="157"/>
      <c r="E4" s="137"/>
      <c r="F4" s="83" t="s">
        <v>152</v>
      </c>
      <c r="G4" s="12" t="s">
        <v>9</v>
      </c>
      <c r="H4" s="13" t="s">
        <v>151</v>
      </c>
      <c r="I4" s="158"/>
      <c r="J4" s="159"/>
      <c r="K4" s="157"/>
      <c r="L4" s="148"/>
      <c r="M4" s="28"/>
      <c r="N4" s="28"/>
      <c r="O4" s="28"/>
      <c r="P4" s="28"/>
      <c r="Q4" s="28"/>
    </row>
    <row r="5" spans="1:17" x14ac:dyDescent="0.25">
      <c r="A5" s="148" t="s">
        <v>69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28"/>
      <c r="N5" s="28"/>
      <c r="O5" s="28"/>
      <c r="P5" s="28"/>
      <c r="Q5" s="28"/>
    </row>
    <row r="6" spans="1:17" x14ac:dyDescent="0.25">
      <c r="A6" s="85"/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28"/>
      <c r="N6" s="28"/>
      <c r="O6" s="28"/>
      <c r="P6" s="28"/>
      <c r="Q6" s="28"/>
    </row>
    <row r="7" spans="1:17" s="128" customFormat="1" x14ac:dyDescent="0.25">
      <c r="A7" s="90"/>
      <c r="B7" s="91" t="s">
        <v>63</v>
      </c>
      <c r="C7" s="90"/>
      <c r="D7" s="92"/>
      <c r="E7" s="92"/>
      <c r="F7" s="93">
        <f>F8</f>
        <v>9474.2199999999993</v>
      </c>
      <c r="G7" s="93">
        <f>G8</f>
        <v>0</v>
      </c>
      <c r="H7" s="93">
        <f>H8</f>
        <v>0</v>
      </c>
      <c r="I7" s="94">
        <f>F7+G7+H7</f>
        <v>9474.2199999999993</v>
      </c>
      <c r="J7" s="95"/>
      <c r="K7" s="92"/>
      <c r="L7" s="121"/>
    </row>
    <row r="8" spans="1:17" ht="36.4" customHeight="1" x14ac:dyDescent="0.25">
      <c r="A8" s="14">
        <v>1</v>
      </c>
      <c r="B8" s="1" t="s">
        <v>64</v>
      </c>
      <c r="C8" s="14" t="s">
        <v>10</v>
      </c>
      <c r="D8" s="15">
        <v>2</v>
      </c>
      <c r="E8" s="15"/>
      <c r="F8" s="5">
        <v>9474.2199999999993</v>
      </c>
      <c r="G8" s="13"/>
      <c r="H8" s="13"/>
      <c r="I8" s="13"/>
      <c r="J8" s="17" t="s">
        <v>65</v>
      </c>
      <c r="K8" s="82"/>
      <c r="L8" s="122" t="s">
        <v>14</v>
      </c>
      <c r="M8" s="28"/>
      <c r="N8" s="28"/>
      <c r="O8" s="28"/>
      <c r="P8" s="28"/>
      <c r="Q8" s="28"/>
    </row>
    <row r="9" spans="1:17" s="128" customFormat="1" x14ac:dyDescent="0.25">
      <c r="A9" s="96"/>
      <c r="B9" s="90" t="s">
        <v>56</v>
      </c>
      <c r="C9" s="90"/>
      <c r="D9" s="92"/>
      <c r="E9" s="92"/>
      <c r="F9" s="94">
        <f>F10+F11</f>
        <v>3302.82</v>
      </c>
      <c r="G9" s="94">
        <f>G10+G11</f>
        <v>0</v>
      </c>
      <c r="H9" s="94">
        <f>H10+H11</f>
        <v>996.66</v>
      </c>
      <c r="I9" s="94">
        <f>F9+G9+H9</f>
        <v>4299.4800000000005</v>
      </c>
      <c r="J9" s="95"/>
      <c r="K9" s="92"/>
      <c r="L9" s="121"/>
    </row>
    <row r="10" spans="1:17" ht="38.65" customHeight="1" x14ac:dyDescent="0.25">
      <c r="A10" s="14">
        <v>2</v>
      </c>
      <c r="B10" s="57" t="s">
        <v>62</v>
      </c>
      <c r="C10" s="14" t="s">
        <v>10</v>
      </c>
      <c r="D10" s="15">
        <v>3</v>
      </c>
      <c r="E10" s="15"/>
      <c r="F10" s="37">
        <v>3302.82</v>
      </c>
      <c r="G10" s="56"/>
      <c r="H10" s="16"/>
      <c r="I10" s="26"/>
      <c r="J10" s="17"/>
      <c r="K10" s="15"/>
      <c r="L10" s="123" t="s">
        <v>14</v>
      </c>
      <c r="M10" s="28"/>
      <c r="N10" s="28"/>
      <c r="O10" s="28"/>
      <c r="P10" s="28"/>
      <c r="Q10" s="28"/>
    </row>
    <row r="11" spans="1:17" ht="33" customHeight="1" x14ac:dyDescent="0.25">
      <c r="A11" s="14">
        <v>3</v>
      </c>
      <c r="B11" s="1" t="s">
        <v>150</v>
      </c>
      <c r="C11" s="14" t="s">
        <v>10</v>
      </c>
      <c r="D11" s="15">
        <v>0.8</v>
      </c>
      <c r="E11" s="15"/>
      <c r="F11" s="5"/>
      <c r="G11" s="13"/>
      <c r="H11" s="138">
        <v>996.66</v>
      </c>
      <c r="I11" s="13"/>
      <c r="J11" s="120">
        <v>23</v>
      </c>
      <c r="K11" s="4">
        <f>H11/J11</f>
        <v>43.333043478260869</v>
      </c>
      <c r="L11" s="122" t="s">
        <v>14</v>
      </c>
      <c r="M11" s="28"/>
      <c r="N11" s="28"/>
      <c r="O11" s="28"/>
      <c r="P11" s="28"/>
      <c r="Q11" s="28"/>
    </row>
    <row r="12" spans="1:17" s="128" customFormat="1" x14ac:dyDescent="0.25">
      <c r="A12" s="96"/>
      <c r="B12" s="97" t="s">
        <v>43</v>
      </c>
      <c r="C12" s="96"/>
      <c r="D12" s="98"/>
      <c r="E12" s="98"/>
      <c r="F12" s="93">
        <f>F13+F14+F15+F16</f>
        <v>13098.67</v>
      </c>
      <c r="G12" s="93">
        <f>G13+G14+G15+G16</f>
        <v>40894.26</v>
      </c>
      <c r="H12" s="93">
        <f>H13+H14+H15+H16</f>
        <v>0</v>
      </c>
      <c r="I12" s="93">
        <f>F12+G12+H12</f>
        <v>53992.93</v>
      </c>
      <c r="J12" s="99"/>
      <c r="K12" s="92"/>
      <c r="L12" s="124"/>
    </row>
    <row r="13" spans="1:17" s="130" customFormat="1" ht="20.85" customHeight="1" x14ac:dyDescent="0.25">
      <c r="A13" s="2">
        <v>4</v>
      </c>
      <c r="B13" s="3" t="s">
        <v>61</v>
      </c>
      <c r="C13" s="2" t="s">
        <v>10</v>
      </c>
      <c r="D13" s="4">
        <v>8</v>
      </c>
      <c r="E13" s="4"/>
      <c r="F13" s="37">
        <v>8805.83</v>
      </c>
      <c r="G13" s="132"/>
      <c r="H13" s="5"/>
      <c r="I13" s="133"/>
      <c r="J13" s="150">
        <v>102</v>
      </c>
      <c r="K13" s="152">
        <f>(F13+F14)/J13</f>
        <v>128.41833333333332</v>
      </c>
      <c r="L13" s="122" t="s">
        <v>14</v>
      </c>
    </row>
    <row r="14" spans="1:17" s="130" customFormat="1" ht="19.149999999999999" customHeight="1" x14ac:dyDescent="0.25">
      <c r="A14" s="2">
        <v>5</v>
      </c>
      <c r="B14" s="3" t="s">
        <v>45</v>
      </c>
      <c r="C14" s="2" t="s">
        <v>10</v>
      </c>
      <c r="D14" s="4">
        <v>3.9</v>
      </c>
      <c r="E14" s="4"/>
      <c r="F14" s="37">
        <v>4292.84</v>
      </c>
      <c r="G14" s="132"/>
      <c r="H14" s="5"/>
      <c r="I14" s="133"/>
      <c r="J14" s="151"/>
      <c r="K14" s="153"/>
      <c r="L14" s="122" t="s">
        <v>14</v>
      </c>
    </row>
    <row r="15" spans="1:17" ht="59.85" customHeight="1" x14ac:dyDescent="0.25">
      <c r="A15" s="14">
        <v>6</v>
      </c>
      <c r="B15" s="1" t="s">
        <v>135</v>
      </c>
      <c r="C15" s="14" t="s">
        <v>10</v>
      </c>
      <c r="D15" s="15">
        <v>0.2</v>
      </c>
      <c r="E15" s="15"/>
      <c r="F15" s="16"/>
      <c r="G15" s="16">
        <v>1194.2070000000001</v>
      </c>
      <c r="H15" s="13"/>
      <c r="I15" s="13"/>
      <c r="J15" s="17"/>
      <c r="K15" s="82"/>
      <c r="L15" s="123" t="s">
        <v>14</v>
      </c>
      <c r="M15" s="28"/>
      <c r="N15" s="28"/>
      <c r="O15" s="28"/>
      <c r="P15" s="28"/>
      <c r="Q15" s="28"/>
    </row>
    <row r="16" spans="1:17" ht="47.1" customHeight="1" x14ac:dyDescent="0.25">
      <c r="A16" s="14">
        <v>7</v>
      </c>
      <c r="B16" s="1" t="s">
        <v>136</v>
      </c>
      <c r="C16" s="14" t="s">
        <v>10</v>
      </c>
      <c r="D16" s="15">
        <v>12</v>
      </c>
      <c r="E16" s="15"/>
      <c r="F16" s="16"/>
      <c r="G16" s="16">
        <v>39700.053</v>
      </c>
      <c r="H16" s="13"/>
      <c r="I16" s="13"/>
      <c r="J16" s="17"/>
      <c r="K16" s="82"/>
      <c r="L16" s="123" t="s">
        <v>14</v>
      </c>
      <c r="M16" s="28"/>
      <c r="N16" s="28"/>
      <c r="O16" s="28"/>
      <c r="P16" s="28"/>
      <c r="Q16" s="28"/>
    </row>
    <row r="17" spans="1:17" s="128" customFormat="1" x14ac:dyDescent="0.25">
      <c r="A17" s="96"/>
      <c r="B17" s="90" t="s">
        <v>11</v>
      </c>
      <c r="C17" s="96"/>
      <c r="D17" s="98"/>
      <c r="E17" s="98"/>
      <c r="F17" s="93">
        <f>F18+F19+F20</f>
        <v>18175.991000000002</v>
      </c>
      <c r="G17" s="93">
        <f>G18+G19+G20</f>
        <v>1621.5170000000001</v>
      </c>
      <c r="H17" s="93">
        <f>H18+H19+H20</f>
        <v>0</v>
      </c>
      <c r="I17" s="93">
        <f>F17+G17+H17</f>
        <v>19797.508000000002</v>
      </c>
      <c r="J17" s="99"/>
      <c r="K17" s="99"/>
      <c r="L17" s="124"/>
    </row>
    <row r="18" spans="1:17" ht="20.85" customHeight="1" x14ac:dyDescent="0.25">
      <c r="A18" s="14">
        <v>8</v>
      </c>
      <c r="B18" s="18" t="s">
        <v>12</v>
      </c>
      <c r="C18" s="14" t="s">
        <v>13</v>
      </c>
      <c r="D18" s="15">
        <v>7.1</v>
      </c>
      <c r="E18" s="15"/>
      <c r="F18" s="5">
        <v>5929.3</v>
      </c>
      <c r="G18" s="13"/>
      <c r="H18" s="16"/>
      <c r="I18" s="16"/>
      <c r="J18" s="19">
        <v>115</v>
      </c>
      <c r="K18" s="15">
        <f>F18/J18</f>
        <v>51.55913043478261</v>
      </c>
      <c r="L18" s="123" t="s">
        <v>14</v>
      </c>
      <c r="M18" s="28"/>
      <c r="N18" s="28"/>
      <c r="O18" s="28"/>
      <c r="P18" s="28"/>
      <c r="Q18" s="28"/>
    </row>
    <row r="19" spans="1:17" ht="20.85" customHeight="1" x14ac:dyDescent="0.25">
      <c r="A19" s="14">
        <v>9</v>
      </c>
      <c r="B19" s="18" t="s">
        <v>15</v>
      </c>
      <c r="C19" s="14" t="s">
        <v>13</v>
      </c>
      <c r="D19" s="15">
        <v>11.9</v>
      </c>
      <c r="E19" s="15"/>
      <c r="F19" s="5">
        <v>12246.691000000001</v>
      </c>
      <c r="G19" s="13"/>
      <c r="H19" s="16"/>
      <c r="I19" s="16"/>
      <c r="J19" s="19">
        <v>276</v>
      </c>
      <c r="K19" s="15">
        <f>F19/J19</f>
        <v>44.372068840579715</v>
      </c>
      <c r="L19" s="123" t="s">
        <v>14</v>
      </c>
      <c r="M19" s="28"/>
      <c r="N19" s="28"/>
      <c r="O19" s="28"/>
      <c r="P19" s="28"/>
      <c r="Q19" s="28"/>
    </row>
    <row r="20" spans="1:17" ht="33.6" customHeight="1" x14ac:dyDescent="0.25">
      <c r="A20" s="14">
        <v>10</v>
      </c>
      <c r="B20" s="18" t="s">
        <v>137</v>
      </c>
      <c r="C20" s="14" t="s">
        <v>10</v>
      </c>
      <c r="D20" s="15">
        <v>1.1000000000000001</v>
      </c>
      <c r="E20" s="15"/>
      <c r="F20" s="16"/>
      <c r="G20" s="16">
        <v>1621.5170000000001</v>
      </c>
      <c r="H20" s="16"/>
      <c r="I20" s="16"/>
      <c r="J20" s="19"/>
      <c r="K20" s="15"/>
      <c r="L20" s="123" t="s">
        <v>14</v>
      </c>
      <c r="M20" s="28"/>
      <c r="N20" s="28"/>
      <c r="O20" s="28"/>
      <c r="P20" s="28"/>
      <c r="Q20" s="28"/>
    </row>
    <row r="21" spans="1:17" s="128" customFormat="1" x14ac:dyDescent="0.25">
      <c r="A21" s="96"/>
      <c r="B21" s="90" t="s">
        <v>16</v>
      </c>
      <c r="C21" s="96"/>
      <c r="D21" s="98"/>
      <c r="E21" s="98"/>
      <c r="F21" s="93">
        <f>F22+F23+F24</f>
        <v>3883.38</v>
      </c>
      <c r="G21" s="93">
        <f>G22+G23+G24</f>
        <v>0</v>
      </c>
      <c r="H21" s="93">
        <f>H22+H23+H24</f>
        <v>0</v>
      </c>
      <c r="I21" s="93">
        <f>F21+G21+H21</f>
        <v>3883.38</v>
      </c>
      <c r="J21" s="100"/>
      <c r="K21" s="98"/>
      <c r="L21" s="124"/>
    </row>
    <row r="22" spans="1:17" ht="30" customHeight="1" x14ac:dyDescent="0.25">
      <c r="A22" s="14">
        <v>11</v>
      </c>
      <c r="B22" s="3" t="s">
        <v>57</v>
      </c>
      <c r="C22" s="2" t="s">
        <v>13</v>
      </c>
      <c r="D22" s="4">
        <v>0.49</v>
      </c>
      <c r="E22" s="4"/>
      <c r="F22" s="5">
        <v>1943.46</v>
      </c>
      <c r="G22" s="5"/>
      <c r="H22" s="5"/>
      <c r="I22" s="5"/>
      <c r="J22" s="20"/>
      <c r="K22" s="4"/>
      <c r="L22" s="123" t="s">
        <v>14</v>
      </c>
      <c r="M22" s="28"/>
      <c r="N22" s="28"/>
      <c r="O22" s="28"/>
      <c r="P22" s="28"/>
      <c r="Q22" s="28"/>
    </row>
    <row r="23" spans="1:17" ht="21.6" customHeight="1" x14ac:dyDescent="0.25">
      <c r="A23" s="14">
        <v>12</v>
      </c>
      <c r="B23" s="3" t="s">
        <v>17</v>
      </c>
      <c r="C23" s="2" t="s">
        <v>13</v>
      </c>
      <c r="D23" s="4">
        <v>0.1</v>
      </c>
      <c r="E23" s="4"/>
      <c r="F23" s="5">
        <v>828.36</v>
      </c>
      <c r="G23" s="5"/>
      <c r="H23" s="5"/>
      <c r="I23" s="5"/>
      <c r="J23" s="20"/>
      <c r="K23" s="4"/>
      <c r="L23" s="123" t="s">
        <v>14</v>
      </c>
      <c r="M23" s="28"/>
      <c r="N23" s="28"/>
      <c r="O23" s="28"/>
      <c r="P23" s="28"/>
      <c r="Q23" s="28"/>
    </row>
    <row r="24" spans="1:17" ht="35.25" customHeight="1" x14ac:dyDescent="0.25">
      <c r="A24" s="14">
        <v>13</v>
      </c>
      <c r="B24" s="3" t="s">
        <v>18</v>
      </c>
      <c r="C24" s="2" t="s">
        <v>13</v>
      </c>
      <c r="D24" s="4">
        <v>0.34</v>
      </c>
      <c r="E24" s="4"/>
      <c r="F24" s="5">
        <v>1111.56</v>
      </c>
      <c r="G24" s="5"/>
      <c r="H24" s="5"/>
      <c r="I24" s="5"/>
      <c r="J24" s="20"/>
      <c r="K24" s="4"/>
      <c r="L24" s="123" t="s">
        <v>14</v>
      </c>
      <c r="M24" s="28"/>
      <c r="N24" s="28"/>
      <c r="O24" s="28"/>
      <c r="P24" s="28"/>
      <c r="Q24" s="28"/>
    </row>
    <row r="25" spans="1:17" s="129" customFormat="1" x14ac:dyDescent="0.25">
      <c r="A25" s="96"/>
      <c r="B25" s="90" t="s">
        <v>86</v>
      </c>
      <c r="C25" s="96"/>
      <c r="D25" s="98"/>
      <c r="E25" s="98"/>
      <c r="F25" s="93">
        <f>F26+F27</f>
        <v>20384.475999999999</v>
      </c>
      <c r="G25" s="93">
        <f>G26+G27</f>
        <v>0</v>
      </c>
      <c r="H25" s="93">
        <f>H26+H27</f>
        <v>65541.338000000003</v>
      </c>
      <c r="I25" s="93">
        <f>F25+G25+H25</f>
        <v>85925.813999999998</v>
      </c>
      <c r="J25" s="101"/>
      <c r="K25" s="98"/>
      <c r="L25" s="124"/>
    </row>
    <row r="26" spans="1:17" s="40" customFormat="1" ht="31.5" customHeight="1" x14ac:dyDescent="0.25">
      <c r="A26" s="2">
        <v>14</v>
      </c>
      <c r="B26" s="3" t="s">
        <v>55</v>
      </c>
      <c r="C26" s="2" t="s">
        <v>13</v>
      </c>
      <c r="D26" s="4">
        <v>12.1</v>
      </c>
      <c r="E26" s="4"/>
      <c r="F26" s="5">
        <v>20384.475999999999</v>
      </c>
      <c r="G26" s="5"/>
      <c r="H26" s="5"/>
      <c r="I26" s="5"/>
      <c r="J26" s="6">
        <v>354</v>
      </c>
      <c r="K26" s="4">
        <v>57.6</v>
      </c>
      <c r="L26" s="122" t="s">
        <v>14</v>
      </c>
    </row>
    <row r="27" spans="1:17" s="40" customFormat="1" ht="35.25" customHeight="1" x14ac:dyDescent="0.25">
      <c r="A27" s="2">
        <v>15</v>
      </c>
      <c r="B27" s="3" t="s">
        <v>153</v>
      </c>
      <c r="C27" s="2" t="s">
        <v>13</v>
      </c>
      <c r="D27" s="4">
        <v>16.399999999999999</v>
      </c>
      <c r="E27" s="4"/>
      <c r="F27" s="5"/>
      <c r="G27" s="5"/>
      <c r="H27" s="138">
        <v>65541.338000000003</v>
      </c>
      <c r="I27" s="5"/>
      <c r="J27" s="6">
        <v>918</v>
      </c>
      <c r="K27" s="4">
        <f>H27/J27</f>
        <v>71.395793028322444</v>
      </c>
      <c r="L27" s="122" t="s">
        <v>14</v>
      </c>
    </row>
    <row r="28" spans="1:17" s="129" customFormat="1" x14ac:dyDescent="0.25">
      <c r="A28" s="96"/>
      <c r="B28" s="90" t="s">
        <v>19</v>
      </c>
      <c r="C28" s="96"/>
      <c r="D28" s="98"/>
      <c r="E28" s="98"/>
      <c r="F28" s="93">
        <f>F29+F30</f>
        <v>4000.02</v>
      </c>
      <c r="G28" s="93">
        <f>G29+G30</f>
        <v>0</v>
      </c>
      <c r="H28" s="93">
        <f>H29+H30</f>
        <v>0</v>
      </c>
      <c r="I28" s="93">
        <f>F28+G28+H28</f>
        <v>4000.02</v>
      </c>
      <c r="J28" s="100"/>
      <c r="K28" s="98"/>
      <c r="L28" s="124"/>
    </row>
    <row r="29" spans="1:17" ht="27.6" customHeight="1" x14ac:dyDescent="0.25">
      <c r="A29" s="14">
        <v>16</v>
      </c>
      <c r="B29" s="3" t="s">
        <v>20</v>
      </c>
      <c r="C29" s="2" t="s">
        <v>13</v>
      </c>
      <c r="D29" s="4"/>
      <c r="E29" s="4"/>
      <c r="F29" s="5">
        <v>2000.01</v>
      </c>
      <c r="G29" s="5"/>
      <c r="H29" s="5"/>
      <c r="I29" s="5"/>
      <c r="J29" s="6"/>
      <c r="K29" s="4"/>
      <c r="L29" s="123" t="s">
        <v>14</v>
      </c>
      <c r="M29" s="28"/>
      <c r="N29" s="28"/>
      <c r="O29" s="28"/>
      <c r="P29" s="28"/>
      <c r="Q29" s="28"/>
    </row>
    <row r="30" spans="1:17" ht="31.7" customHeight="1" x14ac:dyDescent="0.25">
      <c r="A30" s="14">
        <v>17</v>
      </c>
      <c r="B30" s="3" t="s">
        <v>21</v>
      </c>
      <c r="C30" s="2" t="s">
        <v>13</v>
      </c>
      <c r="D30" s="4"/>
      <c r="E30" s="4"/>
      <c r="F30" s="5">
        <v>2000.01</v>
      </c>
      <c r="G30" s="5"/>
      <c r="H30" s="5"/>
      <c r="I30" s="5"/>
      <c r="J30" s="6"/>
      <c r="K30" s="4"/>
      <c r="L30" s="123" t="s">
        <v>14</v>
      </c>
      <c r="M30" s="28"/>
      <c r="N30" s="28"/>
      <c r="O30" s="28"/>
      <c r="P30" s="28"/>
      <c r="Q30" s="28"/>
    </row>
    <row r="31" spans="1:17" s="128" customFormat="1" x14ac:dyDescent="0.25">
      <c r="A31" s="96"/>
      <c r="B31" s="90" t="s">
        <v>22</v>
      </c>
      <c r="C31" s="96"/>
      <c r="D31" s="98"/>
      <c r="E31" s="98"/>
      <c r="F31" s="93">
        <f>F32</f>
        <v>2220.7600000000002</v>
      </c>
      <c r="G31" s="93">
        <f>G32+G33</f>
        <v>0</v>
      </c>
      <c r="H31" s="93">
        <f>H32+H33</f>
        <v>0</v>
      </c>
      <c r="I31" s="93">
        <f>F31+G31+H31</f>
        <v>2220.7600000000002</v>
      </c>
      <c r="J31" s="100"/>
      <c r="K31" s="98"/>
      <c r="L31" s="124"/>
    </row>
    <row r="32" spans="1:17" ht="30" x14ac:dyDescent="0.25">
      <c r="A32" s="14">
        <v>18</v>
      </c>
      <c r="B32" s="3" t="s">
        <v>154</v>
      </c>
      <c r="C32" s="2" t="s">
        <v>13</v>
      </c>
      <c r="D32" s="4">
        <v>0.1</v>
      </c>
      <c r="E32" s="4"/>
      <c r="F32" s="5">
        <v>2220.7600000000002</v>
      </c>
      <c r="G32" s="5"/>
      <c r="H32" s="5"/>
      <c r="I32" s="5"/>
      <c r="J32" s="6"/>
      <c r="K32" s="4"/>
      <c r="L32" s="123" t="s">
        <v>14</v>
      </c>
      <c r="M32" s="28"/>
      <c r="N32" s="28"/>
      <c r="O32" s="28"/>
      <c r="P32" s="28"/>
      <c r="Q32" s="28"/>
    </row>
    <row r="33" spans="1:17" s="128" customFormat="1" x14ac:dyDescent="0.25">
      <c r="A33" s="96"/>
      <c r="B33" s="90" t="s">
        <v>23</v>
      </c>
      <c r="C33" s="102"/>
      <c r="D33" s="92"/>
      <c r="E33" s="92"/>
      <c r="F33" s="93">
        <f>F34+F35</f>
        <v>36231.909</v>
      </c>
      <c r="G33" s="93">
        <f>G34</f>
        <v>0</v>
      </c>
      <c r="H33" s="93">
        <f>H34</f>
        <v>0</v>
      </c>
      <c r="I33" s="93">
        <f>F33+G33+H33</f>
        <v>36231.909</v>
      </c>
      <c r="J33" s="99"/>
      <c r="K33" s="99"/>
      <c r="L33" s="124"/>
    </row>
    <row r="34" spans="1:17" ht="33.6" customHeight="1" x14ac:dyDescent="0.25">
      <c r="A34" s="14">
        <v>19</v>
      </c>
      <c r="B34" s="21" t="s">
        <v>24</v>
      </c>
      <c r="C34" s="14" t="s">
        <v>10</v>
      </c>
      <c r="D34" s="15">
        <v>8</v>
      </c>
      <c r="E34" s="15"/>
      <c r="F34" s="5">
        <v>8803.98</v>
      </c>
      <c r="G34" s="16"/>
      <c r="H34" s="16"/>
      <c r="I34" s="16"/>
      <c r="J34" s="14">
        <v>506</v>
      </c>
      <c r="K34" s="4">
        <f>F34/J34</f>
        <v>17.399169960474307</v>
      </c>
      <c r="L34" s="122" t="s">
        <v>14</v>
      </c>
      <c r="M34" s="28"/>
      <c r="N34" s="28"/>
      <c r="O34" s="28"/>
      <c r="P34" s="28"/>
      <c r="Q34" s="28"/>
    </row>
    <row r="35" spans="1:17" s="28" customFormat="1" ht="30.95" customHeight="1" x14ac:dyDescent="0.25">
      <c r="A35" s="2">
        <v>20</v>
      </c>
      <c r="B35" s="7" t="s">
        <v>52</v>
      </c>
      <c r="C35" s="2" t="s">
        <v>13</v>
      </c>
      <c r="D35" s="4">
        <v>8.3000000000000007</v>
      </c>
      <c r="E35" s="4"/>
      <c r="F35" s="5">
        <v>27427.929</v>
      </c>
      <c r="G35" s="5"/>
      <c r="H35" s="5"/>
      <c r="I35" s="5"/>
      <c r="J35" s="2">
        <v>331</v>
      </c>
      <c r="K35" s="4">
        <v>81</v>
      </c>
      <c r="L35" s="123" t="s">
        <v>14</v>
      </c>
    </row>
    <row r="36" spans="1:17" s="128" customFormat="1" x14ac:dyDescent="0.25">
      <c r="A36" s="96"/>
      <c r="B36" s="90" t="s">
        <v>25</v>
      </c>
      <c r="C36" s="96"/>
      <c r="D36" s="98"/>
      <c r="E36" s="98"/>
      <c r="F36" s="93">
        <f>F37</f>
        <v>1996.56</v>
      </c>
      <c r="G36" s="93">
        <f>G37</f>
        <v>0</v>
      </c>
      <c r="H36" s="93">
        <f>H37</f>
        <v>0</v>
      </c>
      <c r="I36" s="93">
        <f>F36+G36+H36</f>
        <v>1996.56</v>
      </c>
      <c r="J36" s="96"/>
      <c r="K36" s="98"/>
      <c r="L36" s="124"/>
    </row>
    <row r="37" spans="1:17" ht="30" x14ac:dyDescent="0.25">
      <c r="A37" s="14">
        <v>21</v>
      </c>
      <c r="B37" s="3" t="s">
        <v>148</v>
      </c>
      <c r="C37" s="14" t="s">
        <v>13</v>
      </c>
      <c r="D37" s="15">
        <v>0.87</v>
      </c>
      <c r="E37" s="15"/>
      <c r="F37" s="5">
        <v>1996.56</v>
      </c>
      <c r="G37" s="16"/>
      <c r="H37" s="16"/>
      <c r="I37" s="16"/>
      <c r="J37" s="14">
        <v>25</v>
      </c>
      <c r="K37" s="4">
        <f>F37/J37</f>
        <v>79.862399999999994</v>
      </c>
      <c r="L37" s="123" t="s">
        <v>14</v>
      </c>
      <c r="M37" s="28"/>
      <c r="N37" s="28"/>
      <c r="O37" s="28"/>
      <c r="P37" s="28"/>
      <c r="Q37" s="28"/>
    </row>
    <row r="38" spans="1:17" s="128" customFormat="1" x14ac:dyDescent="0.25">
      <c r="A38" s="96"/>
      <c r="B38" s="90" t="s">
        <v>47</v>
      </c>
      <c r="C38" s="96"/>
      <c r="D38" s="98"/>
      <c r="E38" s="98"/>
      <c r="F38" s="93">
        <f>F39</f>
        <v>15078.04</v>
      </c>
      <c r="G38" s="93">
        <f>G41</f>
        <v>0</v>
      </c>
      <c r="H38" s="93">
        <f>H41</f>
        <v>0</v>
      </c>
      <c r="I38" s="93">
        <f>F38+G38+H38</f>
        <v>15078.04</v>
      </c>
      <c r="J38" s="96"/>
      <c r="K38" s="98"/>
      <c r="L38" s="124"/>
    </row>
    <row r="39" spans="1:17" ht="30" customHeight="1" x14ac:dyDescent="0.25">
      <c r="A39" s="36">
        <v>22</v>
      </c>
      <c r="B39" s="3" t="s">
        <v>46</v>
      </c>
      <c r="C39" s="2" t="s">
        <v>10</v>
      </c>
      <c r="D39" s="4">
        <v>14</v>
      </c>
      <c r="E39" s="4"/>
      <c r="F39" s="5">
        <v>15078.04</v>
      </c>
      <c r="G39" s="5"/>
      <c r="H39" s="5"/>
      <c r="I39" s="4"/>
      <c r="J39" s="2"/>
      <c r="K39" s="4"/>
      <c r="L39" s="125" t="s">
        <v>14</v>
      </c>
    </row>
    <row r="40" spans="1:17" s="128" customFormat="1" ht="14.25" customHeight="1" x14ac:dyDescent="0.25">
      <c r="A40" s="96"/>
      <c r="B40" s="90" t="s">
        <v>26</v>
      </c>
      <c r="C40" s="96"/>
      <c r="D40" s="98"/>
      <c r="E40" s="98"/>
      <c r="F40" s="93">
        <f>F41</f>
        <v>944</v>
      </c>
      <c r="G40" s="103">
        <v>0</v>
      </c>
      <c r="H40" s="103">
        <v>0</v>
      </c>
      <c r="I40" s="93">
        <f>F40+G40+H40</f>
        <v>944</v>
      </c>
      <c r="J40" s="96"/>
      <c r="K40" s="98"/>
      <c r="L40" s="124"/>
    </row>
    <row r="41" spans="1:17" ht="31.7" customHeight="1" x14ac:dyDescent="0.25">
      <c r="A41" s="14">
        <v>23</v>
      </c>
      <c r="B41" s="7" t="s">
        <v>59</v>
      </c>
      <c r="C41" s="2" t="s">
        <v>13</v>
      </c>
      <c r="D41" s="4">
        <v>0.2</v>
      </c>
      <c r="E41" s="4"/>
      <c r="F41" s="5">
        <v>944</v>
      </c>
      <c r="G41" s="5"/>
      <c r="H41" s="5"/>
      <c r="I41" s="5"/>
      <c r="J41" s="2"/>
      <c r="K41" s="4"/>
      <c r="L41" s="123" t="s">
        <v>14</v>
      </c>
    </row>
    <row r="42" spans="1:17" s="128" customFormat="1" x14ac:dyDescent="0.25">
      <c r="A42" s="96"/>
      <c r="B42" s="90" t="s">
        <v>27</v>
      </c>
      <c r="C42" s="96"/>
      <c r="D42" s="98"/>
      <c r="E42" s="98"/>
      <c r="F42" s="93">
        <f>F43+F44</f>
        <v>5649.21</v>
      </c>
      <c r="G42" s="93">
        <f>G43+G44</f>
        <v>11194.606</v>
      </c>
      <c r="H42" s="93">
        <f>H43+H44</f>
        <v>0</v>
      </c>
      <c r="I42" s="93">
        <f>F42+G42+H42</f>
        <v>16843.815999999999</v>
      </c>
      <c r="J42" s="99"/>
      <c r="K42" s="99"/>
      <c r="L42" s="124"/>
    </row>
    <row r="43" spans="1:17" ht="22.15" customHeight="1" x14ac:dyDescent="0.25">
      <c r="A43" s="14">
        <v>24</v>
      </c>
      <c r="B43" s="18" t="s">
        <v>28</v>
      </c>
      <c r="C43" s="14" t="s">
        <v>13</v>
      </c>
      <c r="D43" s="15">
        <v>5.5</v>
      </c>
      <c r="E43" s="15"/>
      <c r="F43" s="5">
        <v>5649.21</v>
      </c>
      <c r="G43" s="16"/>
      <c r="H43" s="16"/>
      <c r="I43" s="16"/>
      <c r="J43" s="19">
        <v>101</v>
      </c>
      <c r="K43" s="15">
        <f>F43/J43</f>
        <v>55.93277227722772</v>
      </c>
      <c r="L43" s="123" t="s">
        <v>14</v>
      </c>
    </row>
    <row r="44" spans="1:17" ht="20.85" customHeight="1" x14ac:dyDescent="0.25">
      <c r="A44" s="14">
        <v>25</v>
      </c>
      <c r="B44" s="18" t="s">
        <v>138</v>
      </c>
      <c r="C44" s="14" t="s">
        <v>10</v>
      </c>
      <c r="D44" s="15">
        <v>13</v>
      </c>
      <c r="E44" s="15"/>
      <c r="F44" s="16"/>
      <c r="G44" s="16">
        <v>11194.606</v>
      </c>
      <c r="H44" s="16"/>
      <c r="I44" s="16"/>
      <c r="J44" s="22"/>
      <c r="K44" s="15"/>
      <c r="L44" s="122" t="s">
        <v>14</v>
      </c>
    </row>
    <row r="45" spans="1:17" s="128" customFormat="1" x14ac:dyDescent="0.25">
      <c r="A45" s="96"/>
      <c r="B45" s="90" t="s">
        <v>29</v>
      </c>
      <c r="C45" s="96"/>
      <c r="D45" s="98"/>
      <c r="E45" s="98"/>
      <c r="F45" s="93">
        <f>F47+F46+F48</f>
        <v>28492.042999999998</v>
      </c>
      <c r="G45" s="93">
        <f>G47+G46+G48</f>
        <v>0</v>
      </c>
      <c r="H45" s="93">
        <f>H47+H46+H48</f>
        <v>0</v>
      </c>
      <c r="I45" s="93">
        <f>F45+G45+H45</f>
        <v>28492.042999999998</v>
      </c>
      <c r="J45" s="104"/>
      <c r="K45" s="98"/>
      <c r="L45" s="124"/>
    </row>
    <row r="46" spans="1:17" ht="33.6" customHeight="1" x14ac:dyDescent="0.25">
      <c r="A46" s="14">
        <v>26</v>
      </c>
      <c r="B46" s="7" t="s">
        <v>139</v>
      </c>
      <c r="C46" s="14" t="s">
        <v>13</v>
      </c>
      <c r="D46" s="15">
        <v>3</v>
      </c>
      <c r="E46" s="15"/>
      <c r="F46" s="5">
        <v>12011.22</v>
      </c>
      <c r="G46" s="16"/>
      <c r="H46" s="16"/>
      <c r="I46" s="16"/>
      <c r="J46" s="22">
        <v>200</v>
      </c>
      <c r="K46" s="15">
        <f>F46/J46</f>
        <v>60.056099999999994</v>
      </c>
      <c r="L46" s="123" t="s">
        <v>14</v>
      </c>
    </row>
    <row r="47" spans="1:17" ht="22.9" customHeight="1" x14ac:dyDescent="0.25">
      <c r="A47" s="14">
        <v>27</v>
      </c>
      <c r="B47" s="18" t="s">
        <v>30</v>
      </c>
      <c r="C47" s="14" t="s">
        <v>13</v>
      </c>
      <c r="D47" s="15">
        <v>3.3</v>
      </c>
      <c r="E47" s="15"/>
      <c r="F47" s="5">
        <v>6480.8230000000003</v>
      </c>
      <c r="G47" s="16"/>
      <c r="H47" s="16"/>
      <c r="I47" s="23"/>
      <c r="J47" s="22">
        <v>140</v>
      </c>
      <c r="K47" s="15">
        <f>F47/J47</f>
        <v>46.291592857142859</v>
      </c>
      <c r="L47" s="123" t="s">
        <v>14</v>
      </c>
    </row>
    <row r="48" spans="1:17" ht="20.85" customHeight="1" x14ac:dyDescent="0.25">
      <c r="A48" s="14">
        <v>28</v>
      </c>
      <c r="B48" s="18" t="s">
        <v>143</v>
      </c>
      <c r="C48" s="14" t="s">
        <v>13</v>
      </c>
      <c r="D48" s="15">
        <v>14.6</v>
      </c>
      <c r="E48" s="15"/>
      <c r="F48" s="5">
        <v>10000</v>
      </c>
      <c r="G48" s="16"/>
      <c r="H48" s="16"/>
      <c r="I48" s="23"/>
      <c r="J48" s="87">
        <v>112</v>
      </c>
      <c r="K48" s="15">
        <f>F48/J48</f>
        <v>89.285714285714292</v>
      </c>
      <c r="L48" s="123" t="s">
        <v>14</v>
      </c>
    </row>
    <row r="49" spans="1:12" s="128" customFormat="1" x14ac:dyDescent="0.25">
      <c r="A49" s="96"/>
      <c r="B49" s="90" t="s">
        <v>31</v>
      </c>
      <c r="C49" s="96"/>
      <c r="D49" s="98"/>
      <c r="E49" s="98"/>
      <c r="F49" s="93">
        <f>F50+F51</f>
        <v>5832.74</v>
      </c>
      <c r="G49" s="93">
        <f>G50+G51</f>
        <v>0</v>
      </c>
      <c r="H49" s="93">
        <f>H50+H51</f>
        <v>0</v>
      </c>
      <c r="I49" s="93">
        <f>F49+G49+H49</f>
        <v>5832.74</v>
      </c>
      <c r="J49" s="104"/>
      <c r="K49" s="98"/>
      <c r="L49" s="124"/>
    </row>
    <row r="50" spans="1:12" ht="31.7" customHeight="1" x14ac:dyDescent="0.25">
      <c r="A50" s="14">
        <v>29</v>
      </c>
      <c r="B50" s="3" t="s">
        <v>58</v>
      </c>
      <c r="C50" s="2" t="s">
        <v>10</v>
      </c>
      <c r="D50" s="4">
        <v>3.8</v>
      </c>
      <c r="E50" s="4"/>
      <c r="F50" s="5">
        <v>4181.92</v>
      </c>
      <c r="G50" s="5"/>
      <c r="H50" s="5"/>
      <c r="I50" s="24"/>
      <c r="J50" s="77">
        <v>152</v>
      </c>
      <c r="K50" s="4">
        <f>F50/J50</f>
        <v>27.512631578947367</v>
      </c>
      <c r="L50" s="122" t="s">
        <v>14</v>
      </c>
    </row>
    <row r="51" spans="1:12" ht="31.7" customHeight="1" x14ac:dyDescent="0.25">
      <c r="A51" s="14">
        <v>30</v>
      </c>
      <c r="B51" s="3" t="s">
        <v>32</v>
      </c>
      <c r="C51" s="2" t="s">
        <v>10</v>
      </c>
      <c r="D51" s="4">
        <v>1.5</v>
      </c>
      <c r="E51" s="4"/>
      <c r="F51" s="5">
        <v>1650.82</v>
      </c>
      <c r="G51" s="5"/>
      <c r="H51" s="5"/>
      <c r="I51" s="24"/>
      <c r="J51" s="77">
        <v>42</v>
      </c>
      <c r="K51" s="4">
        <f>F51/J51</f>
        <v>39.305238095238096</v>
      </c>
      <c r="L51" s="122" t="s">
        <v>14</v>
      </c>
    </row>
    <row r="52" spans="1:12" s="128" customFormat="1" x14ac:dyDescent="0.25">
      <c r="A52" s="96"/>
      <c r="B52" s="90" t="s">
        <v>33</v>
      </c>
      <c r="C52" s="102"/>
      <c r="D52" s="92"/>
      <c r="E52" s="92"/>
      <c r="F52" s="93">
        <f>F53</f>
        <v>14003.06</v>
      </c>
      <c r="G52" s="93">
        <f>G53</f>
        <v>0</v>
      </c>
      <c r="H52" s="93">
        <f>H53</f>
        <v>0</v>
      </c>
      <c r="I52" s="93">
        <f>H52+G52+F52</f>
        <v>14003.06</v>
      </c>
      <c r="J52" s="105"/>
      <c r="K52" s="93"/>
      <c r="L52" s="126"/>
    </row>
    <row r="53" spans="1:12" s="131" customFormat="1" ht="45.75" customHeight="1" x14ac:dyDescent="0.25">
      <c r="A53" s="2">
        <v>31</v>
      </c>
      <c r="B53" s="3" t="s">
        <v>34</v>
      </c>
      <c r="C53" s="2" t="s">
        <v>13</v>
      </c>
      <c r="D53" s="4">
        <v>7</v>
      </c>
      <c r="E53" s="4"/>
      <c r="F53" s="5">
        <v>14003.06</v>
      </c>
      <c r="G53" s="5"/>
      <c r="H53" s="9"/>
      <c r="I53" s="9"/>
      <c r="J53" s="134">
        <v>125</v>
      </c>
      <c r="K53" s="37">
        <f>F53/J53</f>
        <v>112.02448</v>
      </c>
      <c r="L53" s="122" t="s">
        <v>14</v>
      </c>
    </row>
    <row r="54" spans="1:12" s="128" customFormat="1" x14ac:dyDescent="0.25">
      <c r="A54" s="96"/>
      <c r="B54" s="90" t="s">
        <v>48</v>
      </c>
      <c r="C54" s="96"/>
      <c r="D54" s="98"/>
      <c r="E54" s="98"/>
      <c r="F54" s="105">
        <f>F55</f>
        <v>6603.28</v>
      </c>
      <c r="G54" s="105">
        <f>G55</f>
        <v>0</v>
      </c>
      <c r="H54" s="105">
        <f>H55</f>
        <v>0</v>
      </c>
      <c r="I54" s="94">
        <f>F54+G54+H54</f>
        <v>6603.28</v>
      </c>
      <c r="J54" s="104"/>
      <c r="K54" s="98"/>
      <c r="L54" s="124"/>
    </row>
    <row r="55" spans="1:12" ht="30" x14ac:dyDescent="0.25">
      <c r="A55" s="14">
        <v>32</v>
      </c>
      <c r="B55" s="3" t="s">
        <v>49</v>
      </c>
      <c r="C55" s="2" t="s">
        <v>10</v>
      </c>
      <c r="D55" s="4">
        <v>6</v>
      </c>
      <c r="E55" s="4"/>
      <c r="F55" s="5">
        <v>6603.28</v>
      </c>
      <c r="G55" s="5"/>
      <c r="H55" s="5"/>
      <c r="I55" s="41"/>
      <c r="J55" s="77">
        <v>300</v>
      </c>
      <c r="K55" s="4">
        <f>F55/J55</f>
        <v>22.010933333333334</v>
      </c>
      <c r="L55" s="122" t="s">
        <v>14</v>
      </c>
    </row>
    <row r="56" spans="1:12" s="128" customFormat="1" x14ac:dyDescent="0.25">
      <c r="A56" s="96"/>
      <c r="B56" s="90" t="s">
        <v>35</v>
      </c>
      <c r="C56" s="96"/>
      <c r="D56" s="98"/>
      <c r="E56" s="98"/>
      <c r="F56" s="93">
        <f>F57+F58+F59+F60</f>
        <v>1672.06</v>
      </c>
      <c r="G56" s="93">
        <f>G57+G58+G59+G60</f>
        <v>2792.7640000000001</v>
      </c>
      <c r="H56" s="93">
        <f>H57+H58+H59+H60</f>
        <v>21124.332999999999</v>
      </c>
      <c r="I56" s="93">
        <f>F56+G56+H56</f>
        <v>25589.156999999999</v>
      </c>
      <c r="J56" s="106"/>
      <c r="K56" s="107"/>
      <c r="L56" s="127"/>
    </row>
    <row r="57" spans="1:12" ht="33.6" customHeight="1" x14ac:dyDescent="0.25">
      <c r="A57" s="14">
        <v>33</v>
      </c>
      <c r="B57" s="18" t="s">
        <v>36</v>
      </c>
      <c r="C57" s="14" t="s">
        <v>13</v>
      </c>
      <c r="D57" s="15">
        <v>0.1</v>
      </c>
      <c r="E57" s="15"/>
      <c r="F57" s="5">
        <v>728.06</v>
      </c>
      <c r="G57" s="16"/>
      <c r="H57" s="25"/>
      <c r="I57" s="25"/>
      <c r="J57" s="27"/>
      <c r="K57" s="78"/>
      <c r="L57" s="123" t="s">
        <v>14</v>
      </c>
    </row>
    <row r="58" spans="1:12" ht="31.7" customHeight="1" x14ac:dyDescent="0.25">
      <c r="A58" s="14">
        <v>34</v>
      </c>
      <c r="B58" s="18" t="s">
        <v>60</v>
      </c>
      <c r="C58" s="14" t="s">
        <v>13</v>
      </c>
      <c r="D58" s="15">
        <v>0.2</v>
      </c>
      <c r="E58" s="15"/>
      <c r="F58" s="5">
        <v>944</v>
      </c>
      <c r="G58" s="16"/>
      <c r="H58" s="25"/>
      <c r="I58" s="25"/>
      <c r="J58" s="27"/>
      <c r="K58" s="78"/>
      <c r="L58" s="123" t="s">
        <v>14</v>
      </c>
    </row>
    <row r="59" spans="1:12" ht="49.15" customHeight="1" x14ac:dyDescent="0.25">
      <c r="A59" s="14">
        <v>35</v>
      </c>
      <c r="B59" s="21" t="s">
        <v>172</v>
      </c>
      <c r="C59" s="14" t="s">
        <v>10</v>
      </c>
      <c r="D59" s="15">
        <v>0.9</v>
      </c>
      <c r="E59" s="15"/>
      <c r="F59" s="16"/>
      <c r="G59" s="16">
        <v>2792.7640000000001</v>
      </c>
      <c r="H59" s="25"/>
      <c r="I59" s="25"/>
      <c r="J59" s="27"/>
      <c r="K59" s="78"/>
      <c r="L59" s="123" t="s">
        <v>14</v>
      </c>
    </row>
    <row r="60" spans="1:12" ht="49.15" customHeight="1" x14ac:dyDescent="0.25">
      <c r="A60" s="14">
        <v>36</v>
      </c>
      <c r="B60" s="18" t="s">
        <v>155</v>
      </c>
      <c r="C60" s="14" t="s">
        <v>13</v>
      </c>
      <c r="D60" s="15">
        <v>7.6</v>
      </c>
      <c r="E60" s="15"/>
      <c r="F60" s="16"/>
      <c r="G60" s="16"/>
      <c r="H60" s="139">
        <v>21124.332999999999</v>
      </c>
      <c r="I60" s="25"/>
      <c r="J60" s="27"/>
      <c r="K60" s="88"/>
      <c r="L60" s="123" t="s">
        <v>14</v>
      </c>
    </row>
    <row r="61" spans="1:12" s="128" customFormat="1" x14ac:dyDescent="0.25">
      <c r="A61" s="96"/>
      <c r="B61" s="90" t="s">
        <v>44</v>
      </c>
      <c r="C61" s="96"/>
      <c r="D61" s="98"/>
      <c r="E61" s="98"/>
      <c r="F61" s="93">
        <f>F62+F63+F64</f>
        <v>0</v>
      </c>
      <c r="G61" s="93">
        <f>G62+G63+G64</f>
        <v>7641.8410000000003</v>
      </c>
      <c r="H61" s="93">
        <f>H62+H63+H64</f>
        <v>0</v>
      </c>
      <c r="I61" s="108">
        <f>H61+G61+F61</f>
        <v>7641.8410000000003</v>
      </c>
      <c r="J61" s="106"/>
      <c r="K61" s="107"/>
      <c r="L61" s="124"/>
    </row>
    <row r="62" spans="1:12" ht="49.15" customHeight="1" x14ac:dyDescent="0.25">
      <c r="A62" s="14">
        <v>37</v>
      </c>
      <c r="B62" s="18" t="s">
        <v>156</v>
      </c>
      <c r="C62" s="14" t="s">
        <v>10</v>
      </c>
      <c r="D62" s="15">
        <v>2.2000000000000002</v>
      </c>
      <c r="E62" s="15"/>
      <c r="F62" s="16"/>
      <c r="G62" s="16">
        <v>3477.0940000000001</v>
      </c>
      <c r="H62" s="25"/>
      <c r="I62" s="25"/>
      <c r="J62" s="27"/>
      <c r="K62" s="78"/>
      <c r="L62" s="123" t="s">
        <v>14</v>
      </c>
    </row>
    <row r="63" spans="1:12" ht="37.15" customHeight="1" x14ac:dyDescent="0.25">
      <c r="A63" s="14">
        <v>38</v>
      </c>
      <c r="B63" s="18" t="s">
        <v>140</v>
      </c>
      <c r="C63" s="14" t="s">
        <v>10</v>
      </c>
      <c r="D63" s="15">
        <v>0.9</v>
      </c>
      <c r="E63" s="15"/>
      <c r="F63" s="16"/>
      <c r="G63" s="16">
        <v>1418.096</v>
      </c>
      <c r="H63" s="25"/>
      <c r="I63" s="25"/>
      <c r="J63" s="27"/>
      <c r="K63" s="78"/>
      <c r="L63" s="123" t="s">
        <v>14</v>
      </c>
    </row>
    <row r="64" spans="1:12" ht="44.45" customHeight="1" x14ac:dyDescent="0.25">
      <c r="A64" s="14">
        <v>39</v>
      </c>
      <c r="B64" s="18" t="s">
        <v>141</v>
      </c>
      <c r="C64" s="14" t="s">
        <v>10</v>
      </c>
      <c r="D64" s="15">
        <v>1</v>
      </c>
      <c r="E64" s="15"/>
      <c r="F64" s="16"/>
      <c r="G64" s="16">
        <v>2746.6509999999998</v>
      </c>
      <c r="H64" s="25"/>
      <c r="I64" s="25"/>
      <c r="J64" s="27"/>
      <c r="K64" s="78"/>
      <c r="L64" s="123" t="s">
        <v>14</v>
      </c>
    </row>
    <row r="65" spans="1:12" s="128" customFormat="1" x14ac:dyDescent="0.25">
      <c r="A65" s="96"/>
      <c r="B65" s="90" t="s">
        <v>37</v>
      </c>
      <c r="C65" s="96"/>
      <c r="D65" s="98"/>
      <c r="E65" s="98"/>
      <c r="F65" s="93">
        <f>F66+F67+F68+F69</f>
        <v>29514.240000000002</v>
      </c>
      <c r="G65" s="93">
        <f>G66+G67+G68+G69</f>
        <v>0</v>
      </c>
      <c r="H65" s="93">
        <f>H66+H67+H68+H69</f>
        <v>55441.953999999998</v>
      </c>
      <c r="I65" s="93">
        <f>F65+G65+H65</f>
        <v>84956.194000000003</v>
      </c>
      <c r="J65" s="106"/>
      <c r="K65" s="107"/>
      <c r="L65" s="127"/>
    </row>
    <row r="66" spans="1:12" s="131" customFormat="1" ht="22.15" customHeight="1" x14ac:dyDescent="0.25">
      <c r="A66" s="2">
        <v>40</v>
      </c>
      <c r="B66" s="7" t="s">
        <v>38</v>
      </c>
      <c r="C66" s="2" t="s">
        <v>13</v>
      </c>
      <c r="D66" s="4">
        <v>6.3</v>
      </c>
      <c r="E66" s="4"/>
      <c r="F66" s="5">
        <v>12600</v>
      </c>
      <c r="G66" s="5"/>
      <c r="H66" s="9"/>
      <c r="I66" s="9"/>
      <c r="J66" s="135">
        <v>102</v>
      </c>
      <c r="K66" s="119">
        <f>F66/J66</f>
        <v>123.52941176470588</v>
      </c>
      <c r="L66" s="122" t="s">
        <v>14</v>
      </c>
    </row>
    <row r="67" spans="1:12" ht="22.9" customHeight="1" x14ac:dyDescent="0.25">
      <c r="A67" s="14">
        <v>41</v>
      </c>
      <c r="B67" s="7" t="s">
        <v>134</v>
      </c>
      <c r="C67" s="2" t="s">
        <v>10</v>
      </c>
      <c r="D67" s="4">
        <v>15.7</v>
      </c>
      <c r="E67" s="4"/>
      <c r="F67" s="5">
        <v>16914.240000000002</v>
      </c>
      <c r="G67" s="16"/>
      <c r="H67" s="25"/>
      <c r="I67" s="25"/>
      <c r="J67" s="58">
        <v>247</v>
      </c>
      <c r="K67" s="78">
        <f>F67/J67</f>
        <v>68.478704453441296</v>
      </c>
      <c r="L67" s="122" t="s">
        <v>14</v>
      </c>
    </row>
    <row r="68" spans="1:12" ht="22.9" customHeight="1" x14ac:dyDescent="0.25">
      <c r="A68" s="14">
        <v>42</v>
      </c>
      <c r="B68" s="7" t="s">
        <v>157</v>
      </c>
      <c r="C68" s="2" t="s">
        <v>13</v>
      </c>
      <c r="D68" s="4">
        <v>14.2</v>
      </c>
      <c r="E68" s="4"/>
      <c r="F68" s="5"/>
      <c r="G68" s="16"/>
      <c r="H68" s="139">
        <v>40823.349000000002</v>
      </c>
      <c r="I68" s="25"/>
      <c r="J68" s="117"/>
      <c r="K68" s="119"/>
      <c r="L68" s="122" t="s">
        <v>14</v>
      </c>
    </row>
    <row r="69" spans="1:12" ht="22.9" customHeight="1" x14ac:dyDescent="0.25">
      <c r="A69" s="14">
        <v>43</v>
      </c>
      <c r="B69" s="7" t="s">
        <v>158</v>
      </c>
      <c r="C69" s="2" t="s">
        <v>13</v>
      </c>
      <c r="D69" s="4">
        <v>12.1</v>
      </c>
      <c r="E69" s="4"/>
      <c r="F69" s="5"/>
      <c r="G69" s="16"/>
      <c r="H69" s="139">
        <v>14618.605</v>
      </c>
      <c r="I69" s="25"/>
      <c r="J69" s="117">
        <v>165</v>
      </c>
      <c r="K69" s="119">
        <f>H69/J69</f>
        <v>88.597606060606054</v>
      </c>
      <c r="L69" s="122" t="s">
        <v>14</v>
      </c>
    </row>
    <row r="70" spans="1:12" s="128" customFormat="1" ht="17.45" customHeight="1" x14ac:dyDescent="0.25">
      <c r="A70" s="96"/>
      <c r="B70" s="90" t="s">
        <v>159</v>
      </c>
      <c r="C70" s="96"/>
      <c r="D70" s="98"/>
      <c r="E70" s="98"/>
      <c r="F70" s="93">
        <f>F71</f>
        <v>0</v>
      </c>
      <c r="G70" s="93">
        <f>G71</f>
        <v>0</v>
      </c>
      <c r="H70" s="93">
        <f>H71</f>
        <v>15600</v>
      </c>
      <c r="I70" s="93">
        <f>F70+G70+H70</f>
        <v>15600</v>
      </c>
      <c r="J70" s="106"/>
      <c r="K70" s="107"/>
      <c r="L70" s="127"/>
    </row>
    <row r="71" spans="1:12" ht="22.9" customHeight="1" x14ac:dyDescent="0.25">
      <c r="A71" s="14">
        <v>44</v>
      </c>
      <c r="B71" s="7" t="s">
        <v>160</v>
      </c>
      <c r="C71" s="2" t="s">
        <v>10</v>
      </c>
      <c r="D71" s="4">
        <v>13</v>
      </c>
      <c r="E71" s="4"/>
      <c r="F71" s="5"/>
      <c r="G71" s="16"/>
      <c r="H71" s="139">
        <v>15600</v>
      </c>
      <c r="I71" s="25"/>
      <c r="J71" s="117">
        <v>172</v>
      </c>
      <c r="K71" s="119">
        <f>H71/J71</f>
        <v>90.697674418604649</v>
      </c>
      <c r="L71" s="122" t="s">
        <v>14</v>
      </c>
    </row>
    <row r="72" spans="1:12" s="128" customFormat="1" x14ac:dyDescent="0.25">
      <c r="A72" s="96"/>
      <c r="B72" s="109" t="s">
        <v>66</v>
      </c>
      <c r="C72" s="96"/>
      <c r="D72" s="98"/>
      <c r="E72" s="98"/>
      <c r="F72" s="108">
        <f>F73</f>
        <v>76324.81</v>
      </c>
      <c r="G72" s="108">
        <f>G73</f>
        <v>0</v>
      </c>
      <c r="H72" s="108">
        <f>H73</f>
        <v>19400</v>
      </c>
      <c r="I72" s="93">
        <f>F72+G72+H72</f>
        <v>95724.81</v>
      </c>
      <c r="J72" s="106"/>
      <c r="K72" s="107"/>
      <c r="L72" s="127"/>
    </row>
    <row r="73" spans="1:12" ht="37.15" customHeight="1" x14ac:dyDescent="0.25">
      <c r="A73" s="14">
        <v>45</v>
      </c>
      <c r="B73" s="59" t="s">
        <v>146</v>
      </c>
      <c r="C73" s="60" t="s">
        <v>13</v>
      </c>
      <c r="D73" s="61">
        <v>18.399999999999999</v>
      </c>
      <c r="E73" s="61"/>
      <c r="F73" s="5">
        <v>76324.81</v>
      </c>
      <c r="G73" s="16"/>
      <c r="H73" s="139">
        <v>19400</v>
      </c>
      <c r="I73" s="25"/>
      <c r="J73" s="27"/>
      <c r="K73" s="78"/>
      <c r="L73" s="122" t="s">
        <v>149</v>
      </c>
    </row>
    <row r="74" spans="1:12" s="128" customFormat="1" x14ac:dyDescent="0.25">
      <c r="A74" s="96"/>
      <c r="B74" s="110" t="s">
        <v>39</v>
      </c>
      <c r="C74" s="96"/>
      <c r="D74" s="98"/>
      <c r="E74" s="98"/>
      <c r="F74" s="108">
        <f>F75</f>
        <v>1650.82</v>
      </c>
      <c r="G74" s="108">
        <f>G75</f>
        <v>0</v>
      </c>
      <c r="H74" s="108">
        <f>H75</f>
        <v>0</v>
      </c>
      <c r="I74" s="93">
        <f>F74+G74+H74</f>
        <v>1650.82</v>
      </c>
      <c r="J74" s="104"/>
      <c r="K74" s="111"/>
      <c r="L74" s="124"/>
    </row>
    <row r="75" spans="1:12" ht="30.4" customHeight="1" x14ac:dyDescent="0.25">
      <c r="A75" s="14">
        <v>46</v>
      </c>
      <c r="B75" s="8" t="s">
        <v>40</v>
      </c>
      <c r="C75" s="2" t="s">
        <v>10</v>
      </c>
      <c r="D75" s="4">
        <v>1.5</v>
      </c>
      <c r="E75" s="4"/>
      <c r="F75" s="5">
        <v>1650.82</v>
      </c>
      <c r="G75" s="5"/>
      <c r="H75" s="9"/>
      <c r="I75" s="10"/>
      <c r="J75" s="77">
        <v>18</v>
      </c>
      <c r="K75" s="26">
        <f>F75/J75</f>
        <v>91.712222222222223</v>
      </c>
      <c r="L75" s="122" t="s">
        <v>14</v>
      </c>
    </row>
    <row r="76" spans="1:12" s="128" customFormat="1" x14ac:dyDescent="0.25">
      <c r="A76" s="96"/>
      <c r="B76" s="110" t="s">
        <v>41</v>
      </c>
      <c r="C76" s="96"/>
      <c r="D76" s="98"/>
      <c r="E76" s="98"/>
      <c r="F76" s="108">
        <f>F77+F78</f>
        <v>73392.774999999994</v>
      </c>
      <c r="G76" s="108">
        <f>G77+G78</f>
        <v>0</v>
      </c>
      <c r="H76" s="108">
        <f>H77+H78+H79</f>
        <v>60381.828000000001</v>
      </c>
      <c r="I76" s="93">
        <f>F76+G76+H76</f>
        <v>133774.603</v>
      </c>
      <c r="J76" s="104"/>
      <c r="K76" s="112"/>
      <c r="L76" s="124"/>
    </row>
    <row r="77" spans="1:12" s="28" customFormat="1" ht="33.6" customHeight="1" x14ac:dyDescent="0.25">
      <c r="A77" s="2">
        <v>47</v>
      </c>
      <c r="B77" s="8" t="s">
        <v>145</v>
      </c>
      <c r="C77" s="2" t="s">
        <v>13</v>
      </c>
      <c r="D77" s="4">
        <v>2.4</v>
      </c>
      <c r="E77" s="4"/>
      <c r="F77" s="5">
        <v>73392.774999999994</v>
      </c>
      <c r="G77" s="5"/>
      <c r="H77" s="9"/>
      <c r="I77" s="10"/>
      <c r="J77" s="118"/>
      <c r="K77" s="37"/>
      <c r="L77" s="122" t="s">
        <v>14</v>
      </c>
    </row>
    <row r="78" spans="1:12" s="28" customFormat="1" ht="33.6" customHeight="1" x14ac:dyDescent="0.25">
      <c r="A78" s="2">
        <v>48</v>
      </c>
      <c r="B78" s="8" t="s">
        <v>161</v>
      </c>
      <c r="C78" s="2" t="s">
        <v>13</v>
      </c>
      <c r="D78" s="38">
        <v>1.6</v>
      </c>
      <c r="E78" s="38"/>
      <c r="F78" s="5"/>
      <c r="G78" s="5"/>
      <c r="H78" s="139">
        <v>60381.828000000001</v>
      </c>
      <c r="I78" s="10"/>
      <c r="J78" s="118"/>
      <c r="K78" s="37"/>
      <c r="L78" s="122" t="s">
        <v>14</v>
      </c>
    </row>
    <row r="79" spans="1:12" s="28" customFormat="1" ht="49.5" customHeight="1" x14ac:dyDescent="0.25">
      <c r="A79" s="2">
        <v>49</v>
      </c>
      <c r="B79" s="8" t="s">
        <v>170</v>
      </c>
      <c r="C79" s="2" t="s">
        <v>10</v>
      </c>
      <c r="D79" s="38">
        <v>1.2</v>
      </c>
      <c r="E79" s="38"/>
      <c r="F79" s="5"/>
      <c r="G79" s="5"/>
      <c r="H79" s="139">
        <v>0</v>
      </c>
      <c r="I79" s="10"/>
      <c r="J79" s="118">
        <v>45</v>
      </c>
      <c r="K79" s="37">
        <f>H79/J79</f>
        <v>0</v>
      </c>
      <c r="L79" s="122" t="s">
        <v>14</v>
      </c>
    </row>
    <row r="80" spans="1:12" s="128" customFormat="1" ht="20.25" customHeight="1" x14ac:dyDescent="0.25">
      <c r="A80" s="96"/>
      <c r="B80" s="90" t="s">
        <v>51</v>
      </c>
      <c r="C80" s="96"/>
      <c r="D80" s="98"/>
      <c r="E80" s="98"/>
      <c r="F80" s="93">
        <f>F81+F82+F83+F84</f>
        <v>80468.739999999991</v>
      </c>
      <c r="G80" s="93">
        <f>G81+G82+G83+G84</f>
        <v>0</v>
      </c>
      <c r="H80" s="93">
        <f>H81+H82+H83+H84</f>
        <v>68489.328999999998</v>
      </c>
      <c r="I80" s="93">
        <f>F80+G80+H80</f>
        <v>148958.06899999999</v>
      </c>
      <c r="J80" s="101"/>
      <c r="K80" s="112"/>
      <c r="L80" s="124"/>
    </row>
    <row r="81" spans="1:12" ht="29.65" customHeight="1" x14ac:dyDescent="0.25">
      <c r="A81" s="14">
        <v>50</v>
      </c>
      <c r="B81" s="7" t="s">
        <v>144</v>
      </c>
      <c r="C81" s="36" t="s">
        <v>13</v>
      </c>
      <c r="D81" s="38">
        <v>29</v>
      </c>
      <c r="E81" s="38"/>
      <c r="F81" s="5">
        <v>66468.039999999994</v>
      </c>
      <c r="G81" s="5"/>
      <c r="H81" s="9"/>
      <c r="I81" s="10"/>
      <c r="J81" s="144">
        <v>806</v>
      </c>
      <c r="K81" s="146">
        <v>119.9</v>
      </c>
      <c r="L81" s="122" t="s">
        <v>14</v>
      </c>
    </row>
    <row r="82" spans="1:12" ht="21.6" customHeight="1" x14ac:dyDescent="0.25">
      <c r="A82" s="14">
        <v>51</v>
      </c>
      <c r="B82" s="7" t="s">
        <v>50</v>
      </c>
      <c r="C82" s="36" t="s">
        <v>10</v>
      </c>
      <c r="D82" s="38">
        <v>13</v>
      </c>
      <c r="E82" s="38"/>
      <c r="F82" s="5">
        <v>14000.7</v>
      </c>
      <c r="G82" s="5"/>
      <c r="H82" s="9"/>
      <c r="I82" s="10"/>
      <c r="J82" s="145"/>
      <c r="K82" s="147"/>
      <c r="L82" s="122" t="s">
        <v>14</v>
      </c>
    </row>
    <row r="83" spans="1:12" ht="21.6" customHeight="1" x14ac:dyDescent="0.25">
      <c r="A83" s="14">
        <v>52</v>
      </c>
      <c r="B83" s="7" t="s">
        <v>162</v>
      </c>
      <c r="C83" s="36" t="s">
        <v>13</v>
      </c>
      <c r="D83" s="38">
        <v>11.6</v>
      </c>
      <c r="E83" s="38"/>
      <c r="F83" s="5"/>
      <c r="G83" s="5"/>
      <c r="H83" s="139">
        <v>56989.326999999997</v>
      </c>
      <c r="I83" s="10"/>
      <c r="J83" s="118"/>
      <c r="K83" s="119"/>
      <c r="L83" s="122" t="s">
        <v>14</v>
      </c>
    </row>
    <row r="84" spans="1:12" ht="21.6" customHeight="1" x14ac:dyDescent="0.25">
      <c r="A84" s="14">
        <v>53</v>
      </c>
      <c r="B84" s="7" t="s">
        <v>163</v>
      </c>
      <c r="C84" s="36" t="s">
        <v>10</v>
      </c>
      <c r="D84" s="38">
        <v>11.5</v>
      </c>
      <c r="E84" s="38"/>
      <c r="F84" s="5"/>
      <c r="G84" s="5"/>
      <c r="H84" s="139">
        <v>11500.002</v>
      </c>
      <c r="I84" s="10"/>
      <c r="J84" s="118">
        <v>200</v>
      </c>
      <c r="K84" s="119">
        <f>H84/J84</f>
        <v>57.500010000000003</v>
      </c>
      <c r="L84" s="122" t="s">
        <v>14</v>
      </c>
    </row>
    <row r="85" spans="1:12" s="128" customFormat="1" ht="18.2" customHeight="1" x14ac:dyDescent="0.25">
      <c r="A85" s="96"/>
      <c r="B85" s="90" t="s">
        <v>127</v>
      </c>
      <c r="C85" s="96"/>
      <c r="D85" s="98"/>
      <c r="E85" s="98"/>
      <c r="F85" s="93">
        <f>F86+F87</f>
        <v>0</v>
      </c>
      <c r="G85" s="93">
        <f>G86+G87</f>
        <v>0</v>
      </c>
      <c r="H85" s="93">
        <f>H86+H87</f>
        <v>71885.207999999999</v>
      </c>
      <c r="I85" s="93">
        <f>F85+G85+H85</f>
        <v>71885.207999999999</v>
      </c>
      <c r="J85" s="101"/>
      <c r="K85" s="112"/>
      <c r="L85" s="124"/>
    </row>
    <row r="86" spans="1:12" ht="35.65" customHeight="1" x14ac:dyDescent="0.25">
      <c r="A86" s="14">
        <v>54</v>
      </c>
      <c r="B86" s="7" t="s">
        <v>164</v>
      </c>
      <c r="C86" s="36" t="s">
        <v>13</v>
      </c>
      <c r="D86" s="38">
        <v>19</v>
      </c>
      <c r="E86" s="38"/>
      <c r="F86" s="5"/>
      <c r="G86" s="5"/>
      <c r="H86" s="139">
        <v>67017.997000000003</v>
      </c>
      <c r="I86" s="10"/>
      <c r="J86" s="118"/>
      <c r="K86" s="119"/>
      <c r="L86" s="122" t="s">
        <v>14</v>
      </c>
    </row>
    <row r="87" spans="1:12" ht="31.7" customHeight="1" x14ac:dyDescent="0.25">
      <c r="A87" s="14">
        <v>55</v>
      </c>
      <c r="B87" s="7" t="s">
        <v>165</v>
      </c>
      <c r="C87" s="36" t="s">
        <v>10</v>
      </c>
      <c r="D87" s="38">
        <v>4.5</v>
      </c>
      <c r="E87" s="38"/>
      <c r="F87" s="5"/>
      <c r="G87" s="5"/>
      <c r="H87" s="139">
        <v>4867.2110000000002</v>
      </c>
      <c r="I87" s="10"/>
      <c r="J87" s="118"/>
      <c r="K87" s="119"/>
      <c r="L87" s="122" t="s">
        <v>14</v>
      </c>
    </row>
    <row r="88" spans="1:12" s="128" customFormat="1" x14ac:dyDescent="0.25">
      <c r="A88" s="96"/>
      <c r="B88" s="90" t="s">
        <v>53</v>
      </c>
      <c r="C88" s="96"/>
      <c r="D88" s="98"/>
      <c r="E88" s="98"/>
      <c r="F88" s="93">
        <f>F89+F90</f>
        <v>31162.476000000002</v>
      </c>
      <c r="G88" s="93">
        <f>G89+G90</f>
        <v>0</v>
      </c>
      <c r="H88" s="93">
        <f>H89+H90+H91</f>
        <v>37176.877</v>
      </c>
      <c r="I88" s="93">
        <f>F88+G88+H88</f>
        <v>68339.353000000003</v>
      </c>
      <c r="J88" s="99"/>
      <c r="K88" s="98"/>
      <c r="L88" s="124"/>
    </row>
    <row r="89" spans="1:12" s="131" customFormat="1" x14ac:dyDescent="0.25">
      <c r="A89" s="2">
        <v>56</v>
      </c>
      <c r="B89" s="75" t="s">
        <v>54</v>
      </c>
      <c r="C89" s="2" t="s">
        <v>13</v>
      </c>
      <c r="D89" s="4">
        <v>12.451000000000001</v>
      </c>
      <c r="E89" s="4"/>
      <c r="F89" s="5">
        <v>15223.036</v>
      </c>
      <c r="G89" s="5"/>
      <c r="H89" s="5"/>
      <c r="I89" s="5"/>
      <c r="J89" s="6">
        <v>445</v>
      </c>
      <c r="K89" s="4">
        <f>F89/J89</f>
        <v>34.209069662921351</v>
      </c>
      <c r="L89" s="122" t="s">
        <v>14</v>
      </c>
    </row>
    <row r="90" spans="1:12" ht="48.4" customHeight="1" x14ac:dyDescent="0.25">
      <c r="A90" s="14">
        <v>57</v>
      </c>
      <c r="B90" s="75" t="s">
        <v>147</v>
      </c>
      <c r="C90" s="2" t="s">
        <v>10</v>
      </c>
      <c r="D90" s="4">
        <v>14.8</v>
      </c>
      <c r="E90" s="4"/>
      <c r="F90" s="5">
        <v>15939.44</v>
      </c>
      <c r="G90" s="5"/>
      <c r="H90" s="5"/>
      <c r="I90" s="5"/>
      <c r="J90" s="6">
        <v>263</v>
      </c>
      <c r="K90" s="4">
        <f>F90/J90</f>
        <v>60.60623574144487</v>
      </c>
      <c r="L90" s="122" t="s">
        <v>14</v>
      </c>
    </row>
    <row r="91" spans="1:12" x14ac:dyDescent="0.25">
      <c r="A91" s="14">
        <v>58</v>
      </c>
      <c r="B91" s="75" t="s">
        <v>166</v>
      </c>
      <c r="C91" s="2" t="s">
        <v>13</v>
      </c>
      <c r="D91" s="4">
        <v>23.8</v>
      </c>
      <c r="E91" s="4"/>
      <c r="F91" s="5"/>
      <c r="G91" s="5"/>
      <c r="H91" s="138">
        <v>37176.877</v>
      </c>
      <c r="I91" s="5"/>
      <c r="J91" s="6">
        <v>244</v>
      </c>
      <c r="K91" s="4">
        <f>H91/J91</f>
        <v>152.36425</v>
      </c>
      <c r="L91" s="122" t="s">
        <v>14</v>
      </c>
    </row>
    <row r="92" spans="1:12" s="128" customFormat="1" x14ac:dyDescent="0.25">
      <c r="A92" s="96"/>
      <c r="B92" s="97" t="s">
        <v>42</v>
      </c>
      <c r="C92" s="96"/>
      <c r="D92" s="98"/>
      <c r="E92" s="98"/>
      <c r="F92" s="93">
        <f>SUM(F93:F94)</f>
        <v>5386.7</v>
      </c>
      <c r="G92" s="93">
        <f>SUM(G94:G94)</f>
        <v>17189.825000000001</v>
      </c>
      <c r="H92" s="93">
        <f>SUM(H94:H94)</f>
        <v>0</v>
      </c>
      <c r="I92" s="93">
        <f>F92+G92+H92</f>
        <v>22576.525000000001</v>
      </c>
      <c r="J92" s="100"/>
      <c r="K92" s="98"/>
      <c r="L92" s="124"/>
    </row>
    <row r="93" spans="1:12" ht="30.4" customHeight="1" x14ac:dyDescent="0.25">
      <c r="A93" s="14">
        <v>59</v>
      </c>
      <c r="B93" s="1" t="s">
        <v>67</v>
      </c>
      <c r="C93" s="2" t="s">
        <v>10</v>
      </c>
      <c r="D93" s="4">
        <v>5</v>
      </c>
      <c r="E93" s="4"/>
      <c r="F93" s="5">
        <v>5386.7</v>
      </c>
      <c r="G93" s="5"/>
      <c r="H93" s="5"/>
      <c r="I93" s="5"/>
      <c r="J93" s="6">
        <v>26</v>
      </c>
      <c r="K93" s="4">
        <f>F93/J93</f>
        <v>207.18076923076922</v>
      </c>
      <c r="L93" s="122" t="s">
        <v>14</v>
      </c>
    </row>
    <row r="94" spans="1:12" ht="33" customHeight="1" x14ac:dyDescent="0.25">
      <c r="A94" s="14">
        <v>60</v>
      </c>
      <c r="B94" s="1" t="s">
        <v>142</v>
      </c>
      <c r="C94" s="2" t="s">
        <v>10</v>
      </c>
      <c r="D94" s="4">
        <v>22</v>
      </c>
      <c r="E94" s="4"/>
      <c r="F94" s="5"/>
      <c r="G94" s="5">
        <v>17189.825000000001</v>
      </c>
      <c r="H94" s="5"/>
      <c r="I94" s="5"/>
      <c r="J94" s="6"/>
      <c r="K94" s="4"/>
      <c r="L94" s="122" t="s">
        <v>14</v>
      </c>
    </row>
    <row r="95" spans="1:12" s="128" customFormat="1" x14ac:dyDescent="0.25">
      <c r="A95" s="96"/>
      <c r="B95" s="97" t="s">
        <v>167</v>
      </c>
      <c r="C95" s="96"/>
      <c r="D95" s="98"/>
      <c r="E95" s="98"/>
      <c r="F95" s="93">
        <f>F96+F97</f>
        <v>0</v>
      </c>
      <c r="G95" s="93">
        <f>G96+G97</f>
        <v>0</v>
      </c>
      <c r="H95" s="93">
        <f>H96+H97</f>
        <v>33962.472999999998</v>
      </c>
      <c r="I95" s="93">
        <f>F95+G95+H95</f>
        <v>33962.472999999998</v>
      </c>
      <c r="J95" s="100"/>
      <c r="K95" s="98"/>
      <c r="L95" s="124"/>
    </row>
    <row r="96" spans="1:12" x14ac:dyDescent="0.25">
      <c r="A96" s="14">
        <v>61</v>
      </c>
      <c r="B96" s="89" t="s">
        <v>168</v>
      </c>
      <c r="C96" s="2" t="s">
        <v>13</v>
      </c>
      <c r="D96" s="4">
        <v>16.399999999999999</v>
      </c>
      <c r="E96" s="4"/>
      <c r="F96" s="5"/>
      <c r="G96" s="5"/>
      <c r="H96" s="138">
        <v>15948.333000000001</v>
      </c>
      <c r="I96" s="5"/>
      <c r="J96" s="6"/>
      <c r="K96" s="4"/>
      <c r="L96" s="122" t="s">
        <v>14</v>
      </c>
    </row>
    <row r="97" spans="1:12" x14ac:dyDescent="0.25">
      <c r="A97" s="14">
        <v>62</v>
      </c>
      <c r="B97" s="89" t="s">
        <v>169</v>
      </c>
      <c r="C97" s="2" t="s">
        <v>13</v>
      </c>
      <c r="D97" s="4">
        <v>15.3</v>
      </c>
      <c r="E97" s="4"/>
      <c r="F97" s="5"/>
      <c r="G97" s="5"/>
      <c r="H97" s="138">
        <v>18014.14</v>
      </c>
      <c r="I97" s="5"/>
      <c r="J97" s="6"/>
      <c r="K97" s="4"/>
      <c r="L97" s="122" t="s">
        <v>14</v>
      </c>
    </row>
    <row r="98" spans="1:12" x14ac:dyDescent="0.25">
      <c r="A98" s="140" t="s">
        <v>132</v>
      </c>
      <c r="B98" s="141"/>
      <c r="C98" s="2"/>
      <c r="D98" s="4"/>
      <c r="E98" s="4"/>
      <c r="F98" s="10">
        <f>F92+F88+F80+F76+F74+F72+F65+F61+F56+F54+F52+F49+F45+F42+F40+F38+F36+F33+F31+F28+F25+F21+F17+F12+F9+F7+F85+F70</f>
        <v>488943.8</v>
      </c>
      <c r="G98" s="10">
        <f>G92+G88+G80+G76+G74+G72+G65+G61+G56+G54+G52+G49+G45+G42+G40+G38+G36+G33+G31+G28+G25+G21+G17+G12+G9+G7+G85+G70</f>
        <v>81334.812999999995</v>
      </c>
      <c r="H98" s="10">
        <f>H7+H9+H12+H17+H21+H25+H28+H31+H33+H36+H38+H40+H42+H45+H49+H52+H54+H56+H61+H65+H70+H72+H74+H76+H80+H85+H88+H92+H95</f>
        <v>450000</v>
      </c>
      <c r="I98" s="10">
        <f>I7+I9+I12+I17+I21+I25+I28+I31+I33+I36+I38+I40+I42+I45+I49+I52+I54+I56+I61+I65+I70+I72+I74+I76+I80+I85+I88+I92+I95</f>
        <v>1020278.613</v>
      </c>
      <c r="J98" s="5"/>
      <c r="K98" s="4"/>
      <c r="L98" s="122"/>
    </row>
    <row r="99" spans="1:12" x14ac:dyDescent="0.25">
      <c r="A99" s="148" t="s">
        <v>70</v>
      </c>
      <c r="B99" s="149"/>
      <c r="C99" s="149"/>
      <c r="D99" s="149"/>
      <c r="E99" s="149"/>
      <c r="F99" s="149"/>
      <c r="G99" s="149"/>
      <c r="H99" s="149"/>
      <c r="I99" s="149"/>
      <c r="J99" s="149"/>
      <c r="K99" s="149"/>
      <c r="L99" s="149"/>
    </row>
    <row r="100" spans="1:12" s="128" customFormat="1" x14ac:dyDescent="0.25">
      <c r="A100" s="90"/>
      <c r="B100" s="113" t="s">
        <v>43</v>
      </c>
      <c r="C100" s="90"/>
      <c r="D100" s="90"/>
      <c r="E100" s="90"/>
      <c r="F100" s="93">
        <f>F101+F102+F103+F104</f>
        <v>3112.61</v>
      </c>
      <c r="G100" s="93">
        <f>G101+G102+G103+G104</f>
        <v>0</v>
      </c>
      <c r="H100" s="93">
        <f>H101+H102+H103+H104</f>
        <v>0</v>
      </c>
      <c r="I100" s="93">
        <f>H100+G100+F100</f>
        <v>3112.61</v>
      </c>
      <c r="J100" s="90"/>
      <c r="K100" s="90"/>
      <c r="L100" s="121"/>
    </row>
    <row r="101" spans="1:12" ht="30" customHeight="1" x14ac:dyDescent="0.25">
      <c r="A101" s="73">
        <v>1</v>
      </c>
      <c r="B101" s="63" t="s">
        <v>71</v>
      </c>
      <c r="C101" s="2" t="s">
        <v>10</v>
      </c>
      <c r="D101" s="14"/>
      <c r="E101" s="14"/>
      <c r="F101" s="16">
        <v>776.99</v>
      </c>
      <c r="G101" s="16"/>
      <c r="H101" s="16"/>
      <c r="I101" s="16"/>
      <c r="J101" s="14"/>
      <c r="K101" s="14"/>
      <c r="L101" s="122" t="s">
        <v>14</v>
      </c>
    </row>
    <row r="102" spans="1:12" ht="30" x14ac:dyDescent="0.25">
      <c r="A102" s="73">
        <v>2</v>
      </c>
      <c r="B102" s="63" t="s">
        <v>72</v>
      </c>
      <c r="C102" s="2" t="s">
        <v>10</v>
      </c>
      <c r="D102" s="14"/>
      <c r="E102" s="14"/>
      <c r="F102" s="16">
        <v>776.99</v>
      </c>
      <c r="G102" s="16"/>
      <c r="H102" s="16"/>
      <c r="I102" s="16"/>
      <c r="J102" s="14"/>
      <c r="K102" s="14"/>
      <c r="L102" s="122" t="s">
        <v>14</v>
      </c>
    </row>
    <row r="103" spans="1:12" ht="30" x14ac:dyDescent="0.25">
      <c r="A103" s="73">
        <v>3</v>
      </c>
      <c r="B103" s="63" t="s">
        <v>73</v>
      </c>
      <c r="C103" s="2" t="s">
        <v>10</v>
      </c>
      <c r="D103" s="14"/>
      <c r="E103" s="14"/>
      <c r="F103" s="16">
        <v>776.99</v>
      </c>
      <c r="G103" s="16"/>
      <c r="H103" s="16"/>
      <c r="I103" s="16"/>
      <c r="J103" s="14"/>
      <c r="K103" s="14"/>
      <c r="L103" s="122" t="s">
        <v>14</v>
      </c>
    </row>
    <row r="104" spans="1:12" ht="30" x14ac:dyDescent="0.25">
      <c r="A104" s="73">
        <v>4</v>
      </c>
      <c r="B104" s="64" t="s">
        <v>74</v>
      </c>
      <c r="C104" s="2" t="s">
        <v>10</v>
      </c>
      <c r="D104" s="14">
        <v>0.2</v>
      </c>
      <c r="E104" s="14"/>
      <c r="F104" s="16">
        <v>781.64</v>
      </c>
      <c r="G104" s="16"/>
      <c r="H104" s="16"/>
      <c r="I104" s="16"/>
      <c r="J104" s="14"/>
      <c r="K104" s="14"/>
      <c r="L104" s="122" t="s">
        <v>14</v>
      </c>
    </row>
    <row r="105" spans="1:12" s="128" customFormat="1" x14ac:dyDescent="0.25">
      <c r="A105" s="114"/>
      <c r="B105" s="115" t="s">
        <v>75</v>
      </c>
      <c r="C105" s="96"/>
      <c r="D105" s="96"/>
      <c r="E105" s="96"/>
      <c r="F105" s="93">
        <f>F106+F107+F108+F109+F110+F111+F112+F113+F114+F115</f>
        <v>6389.4500000000007</v>
      </c>
      <c r="G105" s="93">
        <f>G106+G107+G108+G109+G110+G111+G112+G113+G114+G115</f>
        <v>0</v>
      </c>
      <c r="H105" s="93">
        <f>H106+H107+H108+H109+H110+H111+H112+H113+H114+H115</f>
        <v>0</v>
      </c>
      <c r="I105" s="93">
        <f>H105+G105+F105</f>
        <v>6389.4500000000007</v>
      </c>
      <c r="J105" s="96"/>
      <c r="K105" s="96"/>
      <c r="L105" s="124"/>
    </row>
    <row r="106" spans="1:12" ht="30" customHeight="1" x14ac:dyDescent="0.25">
      <c r="A106" s="73">
        <v>5</v>
      </c>
      <c r="B106" s="63" t="s">
        <v>76</v>
      </c>
      <c r="C106" s="2" t="s">
        <v>10</v>
      </c>
      <c r="D106" s="14"/>
      <c r="E106" s="14"/>
      <c r="F106" s="16">
        <v>499.97</v>
      </c>
      <c r="G106" s="16"/>
      <c r="H106" s="16"/>
      <c r="I106" s="16"/>
      <c r="J106" s="14"/>
      <c r="K106" s="14"/>
      <c r="L106" s="122" t="s">
        <v>14</v>
      </c>
    </row>
    <row r="107" spans="1:12" ht="30" x14ac:dyDescent="0.25">
      <c r="A107" s="73">
        <v>6</v>
      </c>
      <c r="B107" s="63" t="s">
        <v>77</v>
      </c>
      <c r="C107" s="2" t="s">
        <v>10</v>
      </c>
      <c r="D107" s="14"/>
      <c r="E107" s="14"/>
      <c r="F107" s="16">
        <v>499.97</v>
      </c>
      <c r="G107" s="16"/>
      <c r="H107" s="16"/>
      <c r="I107" s="16"/>
      <c r="J107" s="14"/>
      <c r="K107" s="14"/>
      <c r="L107" s="122" t="s">
        <v>14</v>
      </c>
    </row>
    <row r="108" spans="1:12" ht="30" x14ac:dyDescent="0.25">
      <c r="A108" s="73">
        <v>7</v>
      </c>
      <c r="B108" s="63" t="s">
        <v>78</v>
      </c>
      <c r="C108" s="2" t="s">
        <v>10</v>
      </c>
      <c r="D108" s="14"/>
      <c r="E108" s="14"/>
      <c r="F108" s="16">
        <v>776.99</v>
      </c>
      <c r="G108" s="16"/>
      <c r="H108" s="16"/>
      <c r="I108" s="16"/>
      <c r="J108" s="14"/>
      <c r="K108" s="14"/>
      <c r="L108" s="122" t="s">
        <v>14</v>
      </c>
    </row>
    <row r="109" spans="1:12" ht="30" x14ac:dyDescent="0.25">
      <c r="A109" s="73">
        <v>8</v>
      </c>
      <c r="B109" s="63" t="s">
        <v>79</v>
      </c>
      <c r="C109" s="2" t="s">
        <v>10</v>
      </c>
      <c r="D109" s="14"/>
      <c r="E109" s="14"/>
      <c r="F109" s="16">
        <v>776.99</v>
      </c>
      <c r="G109" s="16"/>
      <c r="H109" s="16"/>
      <c r="I109" s="16"/>
      <c r="J109" s="14"/>
      <c r="K109" s="14"/>
      <c r="L109" s="122" t="s">
        <v>14</v>
      </c>
    </row>
    <row r="110" spans="1:12" ht="30" x14ac:dyDescent="0.25">
      <c r="A110" s="73">
        <v>9</v>
      </c>
      <c r="B110" s="63" t="s">
        <v>80</v>
      </c>
      <c r="C110" s="2" t="s">
        <v>10</v>
      </c>
      <c r="D110" s="14"/>
      <c r="E110" s="14"/>
      <c r="F110" s="16">
        <v>499.97</v>
      </c>
      <c r="G110" s="16"/>
      <c r="H110" s="16"/>
      <c r="I110" s="16"/>
      <c r="J110" s="14"/>
      <c r="K110" s="14"/>
      <c r="L110" s="122" t="s">
        <v>14</v>
      </c>
    </row>
    <row r="111" spans="1:12" ht="30" x14ac:dyDescent="0.25">
      <c r="A111" s="73">
        <v>10</v>
      </c>
      <c r="B111" s="63" t="s">
        <v>81</v>
      </c>
      <c r="C111" s="2" t="s">
        <v>10</v>
      </c>
      <c r="D111" s="14"/>
      <c r="E111" s="14"/>
      <c r="F111" s="16">
        <v>499.97</v>
      </c>
      <c r="G111" s="16"/>
      <c r="H111" s="16"/>
      <c r="I111" s="16"/>
      <c r="J111" s="14"/>
      <c r="K111" s="14"/>
      <c r="L111" s="122" t="s">
        <v>14</v>
      </c>
    </row>
    <row r="112" spans="1:12" ht="30" x14ac:dyDescent="0.25">
      <c r="A112" s="73">
        <v>11</v>
      </c>
      <c r="B112" s="63" t="s">
        <v>82</v>
      </c>
      <c r="C112" s="2" t="s">
        <v>10</v>
      </c>
      <c r="D112" s="14"/>
      <c r="E112" s="14"/>
      <c r="F112" s="16">
        <v>776.99</v>
      </c>
      <c r="G112" s="16"/>
      <c r="H112" s="16"/>
      <c r="I112" s="16"/>
      <c r="J112" s="14"/>
      <c r="K112" s="14"/>
      <c r="L112" s="122" t="s">
        <v>14</v>
      </c>
    </row>
    <row r="113" spans="1:12" ht="30" x14ac:dyDescent="0.25">
      <c r="A113" s="73">
        <v>12</v>
      </c>
      <c r="B113" s="63" t="s">
        <v>83</v>
      </c>
      <c r="C113" s="2" t="s">
        <v>10</v>
      </c>
      <c r="D113" s="14"/>
      <c r="E113" s="14"/>
      <c r="F113" s="16">
        <v>499.97</v>
      </c>
      <c r="G113" s="16"/>
      <c r="H113" s="16"/>
      <c r="I113" s="16"/>
      <c r="J113" s="14"/>
      <c r="K113" s="14"/>
      <c r="L113" s="122" t="s">
        <v>14</v>
      </c>
    </row>
    <row r="114" spans="1:12" ht="30" x14ac:dyDescent="0.25">
      <c r="A114" s="73">
        <v>13</v>
      </c>
      <c r="B114" s="65" t="s">
        <v>84</v>
      </c>
      <c r="C114" s="2" t="s">
        <v>10</v>
      </c>
      <c r="D114" s="14">
        <v>0.15</v>
      </c>
      <c r="E114" s="14"/>
      <c r="F114" s="16">
        <v>781.64</v>
      </c>
      <c r="G114" s="16"/>
      <c r="H114" s="16"/>
      <c r="I114" s="16"/>
      <c r="J114" s="14"/>
      <c r="K114" s="14"/>
      <c r="L114" s="122" t="s">
        <v>14</v>
      </c>
    </row>
    <row r="115" spans="1:12" ht="30" x14ac:dyDescent="0.25">
      <c r="A115" s="73">
        <v>14</v>
      </c>
      <c r="B115" s="66" t="s">
        <v>85</v>
      </c>
      <c r="C115" s="2" t="s">
        <v>10</v>
      </c>
      <c r="D115" s="14"/>
      <c r="E115" s="14"/>
      <c r="F115" s="16">
        <v>776.99</v>
      </c>
      <c r="G115" s="16"/>
      <c r="H115" s="16"/>
      <c r="I115" s="16"/>
      <c r="J115" s="14"/>
      <c r="K115" s="14"/>
      <c r="L115" s="122" t="s">
        <v>14</v>
      </c>
    </row>
    <row r="116" spans="1:12" s="128" customFormat="1" x14ac:dyDescent="0.25">
      <c r="A116" s="114"/>
      <c r="B116" s="115" t="s">
        <v>86</v>
      </c>
      <c r="C116" s="96"/>
      <c r="D116" s="96"/>
      <c r="E116" s="96"/>
      <c r="F116" s="93">
        <f>F117+F118+F119+F120+F121+F122</f>
        <v>5397</v>
      </c>
      <c r="G116" s="93">
        <f>G117+G118+G119+G120+G121+G122</f>
        <v>0</v>
      </c>
      <c r="H116" s="93">
        <f>H117+H118+H119+H120+H121+H122</f>
        <v>0</v>
      </c>
      <c r="I116" s="93">
        <f>H116+G116+F116</f>
        <v>5397</v>
      </c>
      <c r="J116" s="96"/>
      <c r="K116" s="96"/>
      <c r="L116" s="124"/>
    </row>
    <row r="117" spans="1:12" ht="15" customHeight="1" x14ac:dyDescent="0.25">
      <c r="A117" s="73">
        <v>15</v>
      </c>
      <c r="B117" s="63" t="s">
        <v>87</v>
      </c>
      <c r="C117" s="2" t="s">
        <v>10</v>
      </c>
      <c r="D117" s="14"/>
      <c r="E117" s="14"/>
      <c r="F117" s="16">
        <v>776.99</v>
      </c>
      <c r="G117" s="16"/>
      <c r="H117" s="16"/>
      <c r="I117" s="16"/>
      <c r="J117" s="14"/>
      <c r="K117" s="14"/>
      <c r="L117" s="122" t="s">
        <v>14</v>
      </c>
    </row>
    <row r="118" spans="1:12" ht="30" x14ac:dyDescent="0.25">
      <c r="A118" s="73">
        <v>16</v>
      </c>
      <c r="B118" s="63" t="s">
        <v>88</v>
      </c>
      <c r="C118" s="2" t="s">
        <v>10</v>
      </c>
      <c r="D118" s="14"/>
      <c r="E118" s="14"/>
      <c r="F118" s="16">
        <v>776.99</v>
      </c>
      <c r="G118" s="16"/>
      <c r="H118" s="16"/>
      <c r="I118" s="16"/>
      <c r="J118" s="14"/>
      <c r="K118" s="14"/>
      <c r="L118" s="122" t="s">
        <v>14</v>
      </c>
    </row>
    <row r="119" spans="1:12" ht="30" x14ac:dyDescent="0.25">
      <c r="A119" s="73">
        <v>17</v>
      </c>
      <c r="B119" s="63" t="s">
        <v>89</v>
      </c>
      <c r="C119" s="2" t="s">
        <v>10</v>
      </c>
      <c r="D119" s="14"/>
      <c r="E119" s="14"/>
      <c r="F119" s="16">
        <v>776.99</v>
      </c>
      <c r="G119" s="16"/>
      <c r="H119" s="16"/>
      <c r="I119" s="16"/>
      <c r="J119" s="14"/>
      <c r="K119" s="14"/>
      <c r="L119" s="122" t="s">
        <v>14</v>
      </c>
    </row>
    <row r="120" spans="1:12" x14ac:dyDescent="0.25">
      <c r="A120" s="73">
        <v>18</v>
      </c>
      <c r="B120" s="63" t="s">
        <v>90</v>
      </c>
      <c r="C120" s="2" t="s">
        <v>10</v>
      </c>
      <c r="D120" s="14"/>
      <c r="E120" s="14"/>
      <c r="F120" s="16">
        <v>776.99</v>
      </c>
      <c r="G120" s="16"/>
      <c r="H120" s="16"/>
      <c r="I120" s="16"/>
      <c r="J120" s="14"/>
      <c r="K120" s="14"/>
      <c r="L120" s="122" t="s">
        <v>14</v>
      </c>
    </row>
    <row r="121" spans="1:12" x14ac:dyDescent="0.25">
      <c r="A121" s="73">
        <v>19</v>
      </c>
      <c r="B121" s="63" t="s">
        <v>91</v>
      </c>
      <c r="C121" s="2" t="s">
        <v>10</v>
      </c>
      <c r="D121" s="14"/>
      <c r="E121" s="14"/>
      <c r="F121" s="16">
        <v>776.99</v>
      </c>
      <c r="G121" s="16"/>
      <c r="H121" s="16"/>
      <c r="I121" s="16"/>
      <c r="J121" s="14"/>
      <c r="K121" s="14"/>
      <c r="L121" s="122" t="s">
        <v>14</v>
      </c>
    </row>
    <row r="122" spans="1:12" ht="30" x14ac:dyDescent="0.25">
      <c r="A122" s="73">
        <v>20</v>
      </c>
      <c r="B122" s="66" t="s">
        <v>92</v>
      </c>
      <c r="C122" s="2" t="s">
        <v>10</v>
      </c>
      <c r="D122" s="14">
        <v>1.1499999999999999</v>
      </c>
      <c r="E122" s="14"/>
      <c r="F122" s="16">
        <v>1512.05</v>
      </c>
      <c r="G122" s="16"/>
      <c r="H122" s="16"/>
      <c r="I122" s="16"/>
      <c r="J122" s="14"/>
      <c r="K122" s="14"/>
      <c r="L122" s="122" t="s">
        <v>14</v>
      </c>
    </row>
    <row r="123" spans="1:12" s="128" customFormat="1" x14ac:dyDescent="0.25">
      <c r="A123" s="114"/>
      <c r="B123" s="115" t="s">
        <v>19</v>
      </c>
      <c r="C123" s="96"/>
      <c r="D123" s="96"/>
      <c r="E123" s="96"/>
      <c r="F123" s="93">
        <f>F124+F125</f>
        <v>2254</v>
      </c>
      <c r="G123" s="93">
        <f>G124+G125</f>
        <v>0</v>
      </c>
      <c r="H123" s="93">
        <f>H124+H125</f>
        <v>0</v>
      </c>
      <c r="I123" s="93">
        <f>H123+G123+F123</f>
        <v>2254</v>
      </c>
      <c r="J123" s="96"/>
      <c r="K123" s="96"/>
      <c r="L123" s="124"/>
    </row>
    <row r="124" spans="1:12" ht="30" customHeight="1" x14ac:dyDescent="0.25">
      <c r="A124" s="73">
        <v>21</v>
      </c>
      <c r="B124" s="66" t="s">
        <v>93</v>
      </c>
      <c r="C124" s="2" t="s">
        <v>10</v>
      </c>
      <c r="D124" s="14">
        <v>0.23</v>
      </c>
      <c r="E124" s="14"/>
      <c r="F124" s="16">
        <v>1177</v>
      </c>
      <c r="G124" s="16"/>
      <c r="H124" s="16"/>
      <c r="I124" s="16"/>
      <c r="J124" s="14"/>
      <c r="K124" s="14"/>
      <c r="L124" s="122" t="s">
        <v>14</v>
      </c>
    </row>
    <row r="125" spans="1:12" ht="45" x14ac:dyDescent="0.25">
      <c r="A125" s="73">
        <v>22</v>
      </c>
      <c r="B125" s="66" t="s">
        <v>94</v>
      </c>
      <c r="C125" s="2" t="s">
        <v>10</v>
      </c>
      <c r="D125" s="14">
        <v>0.22</v>
      </c>
      <c r="E125" s="14"/>
      <c r="F125" s="16">
        <v>1077</v>
      </c>
      <c r="G125" s="16"/>
      <c r="H125" s="16"/>
      <c r="I125" s="16"/>
      <c r="J125" s="14"/>
      <c r="K125" s="14"/>
      <c r="L125" s="122" t="s">
        <v>14</v>
      </c>
    </row>
    <row r="126" spans="1:12" s="128" customFormat="1" x14ac:dyDescent="0.25">
      <c r="A126" s="114"/>
      <c r="B126" s="115" t="s">
        <v>22</v>
      </c>
      <c r="C126" s="96"/>
      <c r="D126" s="96"/>
      <c r="E126" s="96"/>
      <c r="F126" s="93">
        <f>F127+F128</f>
        <v>3948.1</v>
      </c>
      <c r="G126" s="93">
        <f>G127+G128</f>
        <v>0</v>
      </c>
      <c r="H126" s="93">
        <f>H127+H128</f>
        <v>0</v>
      </c>
      <c r="I126" s="93">
        <f>H126+G126+F126</f>
        <v>3948.1</v>
      </c>
      <c r="J126" s="96"/>
      <c r="K126" s="96"/>
      <c r="L126" s="124"/>
    </row>
    <row r="127" spans="1:12" ht="30" customHeight="1" x14ac:dyDescent="0.25">
      <c r="A127" s="73">
        <v>23</v>
      </c>
      <c r="B127" s="66" t="s">
        <v>95</v>
      </c>
      <c r="C127" s="14" t="s">
        <v>13</v>
      </c>
      <c r="D127" s="14"/>
      <c r="E127" s="14"/>
      <c r="F127" s="16">
        <v>1974.05</v>
      </c>
      <c r="G127" s="16"/>
      <c r="H127" s="16"/>
      <c r="I127" s="16"/>
      <c r="J127" s="14"/>
      <c r="K127" s="14"/>
      <c r="L127" s="122" t="s">
        <v>14</v>
      </c>
    </row>
    <row r="128" spans="1:12" ht="30" x14ac:dyDescent="0.25">
      <c r="A128" s="73">
        <v>24</v>
      </c>
      <c r="B128" s="66" t="s">
        <v>96</v>
      </c>
      <c r="C128" s="14" t="s">
        <v>13</v>
      </c>
      <c r="D128" s="14"/>
      <c r="E128" s="14"/>
      <c r="F128" s="16">
        <v>1974.05</v>
      </c>
      <c r="G128" s="16"/>
      <c r="H128" s="16"/>
      <c r="I128" s="16"/>
      <c r="J128" s="14"/>
      <c r="K128" s="14"/>
      <c r="L128" s="122" t="s">
        <v>14</v>
      </c>
    </row>
    <row r="129" spans="1:12" s="128" customFormat="1" x14ac:dyDescent="0.25">
      <c r="A129" s="114"/>
      <c r="B129" s="115" t="s">
        <v>23</v>
      </c>
      <c r="C129" s="96"/>
      <c r="D129" s="96"/>
      <c r="E129" s="96"/>
      <c r="F129" s="93">
        <f>F130</f>
        <v>499.97</v>
      </c>
      <c r="G129" s="93">
        <f>G130</f>
        <v>0</v>
      </c>
      <c r="H129" s="93">
        <f>H130</f>
        <v>0</v>
      </c>
      <c r="I129" s="93">
        <f>H129+G129+F129</f>
        <v>499.97</v>
      </c>
      <c r="J129" s="96"/>
      <c r="K129" s="96"/>
      <c r="L129" s="124"/>
    </row>
    <row r="130" spans="1:12" ht="30" x14ac:dyDescent="0.25">
      <c r="A130" s="73">
        <v>25</v>
      </c>
      <c r="B130" s="66" t="s">
        <v>97</v>
      </c>
      <c r="C130" s="2" t="s">
        <v>10</v>
      </c>
      <c r="D130" s="14"/>
      <c r="E130" s="14"/>
      <c r="F130" s="16">
        <v>499.97</v>
      </c>
      <c r="G130" s="16"/>
      <c r="H130" s="16"/>
      <c r="I130" s="16"/>
      <c r="J130" s="14"/>
      <c r="K130" s="14"/>
      <c r="L130" s="122" t="s">
        <v>14</v>
      </c>
    </row>
    <row r="131" spans="1:12" s="128" customFormat="1" x14ac:dyDescent="0.25">
      <c r="A131" s="114"/>
      <c r="B131" s="115" t="s">
        <v>25</v>
      </c>
      <c r="C131" s="96"/>
      <c r="D131" s="96"/>
      <c r="E131" s="96"/>
      <c r="F131" s="93">
        <f>F132</f>
        <v>499.97</v>
      </c>
      <c r="G131" s="93">
        <f>G132</f>
        <v>0</v>
      </c>
      <c r="H131" s="93">
        <f>H132</f>
        <v>0</v>
      </c>
      <c r="I131" s="93">
        <f>H131+G131+F131</f>
        <v>499.97</v>
      </c>
      <c r="J131" s="96"/>
      <c r="K131" s="96"/>
      <c r="L131" s="124"/>
    </row>
    <row r="132" spans="1:12" ht="60" x14ac:dyDescent="0.25">
      <c r="A132" s="73">
        <v>26</v>
      </c>
      <c r="B132" s="67" t="s">
        <v>98</v>
      </c>
      <c r="C132" s="2" t="s">
        <v>10</v>
      </c>
      <c r="D132" s="14"/>
      <c r="E132" s="14"/>
      <c r="F132" s="16">
        <v>499.97</v>
      </c>
      <c r="G132" s="16"/>
      <c r="H132" s="16"/>
      <c r="I132" s="16"/>
      <c r="J132" s="14"/>
      <c r="K132" s="14"/>
      <c r="L132" s="122" t="s">
        <v>14</v>
      </c>
    </row>
    <row r="133" spans="1:12" s="128" customFormat="1" x14ac:dyDescent="0.25">
      <c r="A133" s="114"/>
      <c r="B133" s="115" t="s">
        <v>27</v>
      </c>
      <c r="C133" s="96"/>
      <c r="D133" s="96"/>
      <c r="E133" s="96"/>
      <c r="F133" s="93">
        <f>F134+F135</f>
        <v>2254</v>
      </c>
      <c r="G133" s="93">
        <f>G134+G135</f>
        <v>0</v>
      </c>
      <c r="H133" s="93">
        <f>H134+H135</f>
        <v>0</v>
      </c>
      <c r="I133" s="93">
        <f>H133+G133+F133</f>
        <v>2254</v>
      </c>
      <c r="J133" s="96"/>
      <c r="K133" s="96"/>
      <c r="L133" s="124"/>
    </row>
    <row r="134" spans="1:12" ht="30" customHeight="1" x14ac:dyDescent="0.25">
      <c r="A134" s="73">
        <v>27</v>
      </c>
      <c r="B134" s="68" t="s">
        <v>99</v>
      </c>
      <c r="C134" s="2" t="s">
        <v>10</v>
      </c>
      <c r="D134" s="14">
        <v>0.31</v>
      </c>
      <c r="E134" s="14"/>
      <c r="F134" s="16">
        <v>1177</v>
      </c>
      <c r="G134" s="16"/>
      <c r="H134" s="16"/>
      <c r="I134" s="16"/>
      <c r="J134" s="14"/>
      <c r="K134" s="14"/>
      <c r="L134" s="122" t="s">
        <v>14</v>
      </c>
    </row>
    <row r="135" spans="1:12" ht="30" x14ac:dyDescent="0.25">
      <c r="A135" s="73">
        <v>28</v>
      </c>
      <c r="B135" s="68" t="s">
        <v>100</v>
      </c>
      <c r="C135" s="2" t="s">
        <v>10</v>
      </c>
      <c r="D135" s="14">
        <v>0.15</v>
      </c>
      <c r="E135" s="14"/>
      <c r="F135" s="16">
        <v>1077</v>
      </c>
      <c r="G135" s="16"/>
      <c r="H135" s="16"/>
      <c r="I135" s="16"/>
      <c r="J135" s="14"/>
      <c r="K135" s="14"/>
      <c r="L135" s="122" t="s">
        <v>14</v>
      </c>
    </row>
    <row r="136" spans="1:12" s="128" customFormat="1" x14ac:dyDescent="0.25">
      <c r="A136" s="114"/>
      <c r="B136" s="115" t="s">
        <v>29</v>
      </c>
      <c r="C136" s="96"/>
      <c r="D136" s="96"/>
      <c r="E136" s="96"/>
      <c r="F136" s="93">
        <f>F137+F138+F139+F140+F141+F142+F143+F144+F145+F146+F147+F148</f>
        <v>11435.99</v>
      </c>
      <c r="G136" s="93">
        <f>G137+G138+G139+G140+G141+G142+G143+G144+G145+G146+G147+G148</f>
        <v>0</v>
      </c>
      <c r="H136" s="93">
        <f>H137+H138+H139+H140+H141+H142+H143+H144+H145+H146+H147+H148</f>
        <v>0</v>
      </c>
      <c r="I136" s="93">
        <f>H136+G136+F136</f>
        <v>11435.99</v>
      </c>
      <c r="J136" s="96"/>
      <c r="K136" s="96"/>
      <c r="L136" s="124"/>
    </row>
    <row r="137" spans="1:12" ht="30" customHeight="1" x14ac:dyDescent="0.25">
      <c r="A137" s="74">
        <v>29</v>
      </c>
      <c r="B137" s="67" t="s">
        <v>101</v>
      </c>
      <c r="C137" s="14" t="s">
        <v>13</v>
      </c>
      <c r="D137" s="14"/>
      <c r="E137" s="14"/>
      <c r="F137" s="16">
        <v>590</v>
      </c>
      <c r="G137" s="16"/>
      <c r="H137" s="16"/>
      <c r="I137" s="16"/>
      <c r="J137" s="14"/>
      <c r="K137" s="14"/>
      <c r="L137" s="122" t="s">
        <v>14</v>
      </c>
    </row>
    <row r="138" spans="1:12" ht="30" x14ac:dyDescent="0.25">
      <c r="A138" s="74">
        <v>30</v>
      </c>
      <c r="B138" s="69" t="s">
        <v>102</v>
      </c>
      <c r="C138" s="2" t="s">
        <v>10</v>
      </c>
      <c r="D138" s="76">
        <v>0.6</v>
      </c>
      <c r="E138" s="76"/>
      <c r="F138" s="16">
        <v>1077</v>
      </c>
      <c r="G138" s="16"/>
      <c r="H138" s="16"/>
      <c r="I138" s="16"/>
      <c r="J138" s="14"/>
      <c r="K138" s="14"/>
      <c r="L138" s="122" t="s">
        <v>14</v>
      </c>
    </row>
    <row r="139" spans="1:12" ht="30" x14ac:dyDescent="0.25">
      <c r="A139" s="74">
        <v>31</v>
      </c>
      <c r="B139" s="69" t="s">
        <v>103</v>
      </c>
      <c r="C139" s="2" t="s">
        <v>10</v>
      </c>
      <c r="D139" s="76">
        <v>0.4</v>
      </c>
      <c r="E139" s="76"/>
      <c r="F139" s="16">
        <v>976.99</v>
      </c>
      <c r="G139" s="16"/>
      <c r="H139" s="16"/>
      <c r="I139" s="16"/>
      <c r="J139" s="14"/>
      <c r="K139" s="14"/>
      <c r="L139" s="122" t="s">
        <v>14</v>
      </c>
    </row>
    <row r="140" spans="1:12" ht="30" x14ac:dyDescent="0.25">
      <c r="A140" s="74">
        <v>32</v>
      </c>
      <c r="B140" s="69" t="s">
        <v>104</v>
      </c>
      <c r="C140" s="2" t="s">
        <v>10</v>
      </c>
      <c r="D140" s="76">
        <v>0.2</v>
      </c>
      <c r="E140" s="76"/>
      <c r="F140" s="16">
        <v>781.64</v>
      </c>
      <c r="G140" s="16"/>
      <c r="H140" s="16"/>
      <c r="I140" s="16"/>
      <c r="J140" s="14"/>
      <c r="K140" s="14"/>
      <c r="L140" s="122" t="s">
        <v>14</v>
      </c>
    </row>
    <row r="141" spans="1:12" ht="30" x14ac:dyDescent="0.25">
      <c r="A141" s="74">
        <v>33</v>
      </c>
      <c r="B141" s="69" t="s">
        <v>105</v>
      </c>
      <c r="C141" s="2" t="s">
        <v>10</v>
      </c>
      <c r="D141" s="76">
        <v>0.84</v>
      </c>
      <c r="E141" s="76"/>
      <c r="F141" s="16">
        <v>1156.4000000000001</v>
      </c>
      <c r="G141" s="16"/>
      <c r="H141" s="16"/>
      <c r="I141" s="16"/>
      <c r="J141" s="14"/>
      <c r="K141" s="14"/>
      <c r="L141" s="122" t="s">
        <v>14</v>
      </c>
    </row>
    <row r="142" spans="1:12" ht="30" x14ac:dyDescent="0.25">
      <c r="A142" s="74">
        <v>34</v>
      </c>
      <c r="B142" s="69" t="s">
        <v>106</v>
      </c>
      <c r="C142" s="2" t="s">
        <v>10</v>
      </c>
      <c r="D142" s="76">
        <v>0.22</v>
      </c>
      <c r="E142" s="76"/>
      <c r="F142" s="16">
        <v>781.64</v>
      </c>
      <c r="G142" s="16"/>
      <c r="H142" s="16"/>
      <c r="I142" s="16"/>
      <c r="J142" s="14"/>
      <c r="K142" s="14"/>
      <c r="L142" s="122" t="s">
        <v>14</v>
      </c>
    </row>
    <row r="143" spans="1:12" ht="30" x14ac:dyDescent="0.25">
      <c r="A143" s="74">
        <v>35</v>
      </c>
      <c r="B143" s="69" t="s">
        <v>107</v>
      </c>
      <c r="C143" s="2" t="s">
        <v>10</v>
      </c>
      <c r="D143" s="76">
        <v>0.4</v>
      </c>
      <c r="E143" s="76"/>
      <c r="F143" s="16">
        <v>976.99</v>
      </c>
      <c r="G143" s="16"/>
      <c r="H143" s="16"/>
      <c r="I143" s="16"/>
      <c r="J143" s="14"/>
      <c r="K143" s="14"/>
      <c r="L143" s="122" t="s">
        <v>14</v>
      </c>
    </row>
    <row r="144" spans="1:12" ht="30" x14ac:dyDescent="0.25">
      <c r="A144" s="74">
        <v>36</v>
      </c>
      <c r="B144" s="69" t="s">
        <v>108</v>
      </c>
      <c r="C144" s="2" t="s">
        <v>10</v>
      </c>
      <c r="D144" s="76">
        <v>0.4</v>
      </c>
      <c r="E144" s="76"/>
      <c r="F144" s="16">
        <v>976.99</v>
      </c>
      <c r="G144" s="16"/>
      <c r="H144" s="16"/>
      <c r="I144" s="16"/>
      <c r="J144" s="14"/>
      <c r="K144" s="14"/>
      <c r="L144" s="122" t="s">
        <v>14</v>
      </c>
    </row>
    <row r="145" spans="1:12" ht="30" x14ac:dyDescent="0.25">
      <c r="A145" s="74">
        <v>37</v>
      </c>
      <c r="B145" s="69" t="s">
        <v>109</v>
      </c>
      <c r="C145" s="2" t="s">
        <v>10</v>
      </c>
      <c r="D145" s="76">
        <v>0.1</v>
      </c>
      <c r="E145" s="76"/>
      <c r="F145" s="16">
        <v>781.64</v>
      </c>
      <c r="G145" s="16"/>
      <c r="H145" s="16"/>
      <c r="I145" s="16"/>
      <c r="J145" s="14"/>
      <c r="K145" s="14"/>
      <c r="L145" s="122" t="s">
        <v>14</v>
      </c>
    </row>
    <row r="146" spans="1:12" ht="30" x14ac:dyDescent="0.25">
      <c r="A146" s="74">
        <v>38</v>
      </c>
      <c r="B146" s="69" t="s">
        <v>110</v>
      </c>
      <c r="C146" s="2" t="s">
        <v>10</v>
      </c>
      <c r="D146" s="76">
        <v>0.85</v>
      </c>
      <c r="E146" s="76"/>
      <c r="F146" s="16">
        <v>1115.0999999999999</v>
      </c>
      <c r="G146" s="16"/>
      <c r="H146" s="16"/>
      <c r="I146" s="16"/>
      <c r="J146" s="14"/>
      <c r="K146" s="14"/>
      <c r="L146" s="122" t="s">
        <v>14</v>
      </c>
    </row>
    <row r="147" spans="1:12" ht="30" x14ac:dyDescent="0.25">
      <c r="A147" s="74">
        <v>39</v>
      </c>
      <c r="B147" s="69" t="s">
        <v>111</v>
      </c>
      <c r="C147" s="2" t="s">
        <v>10</v>
      </c>
      <c r="D147" s="76">
        <v>0.6</v>
      </c>
      <c r="E147" s="76"/>
      <c r="F147" s="16">
        <v>1077</v>
      </c>
      <c r="G147" s="16"/>
      <c r="H147" s="16"/>
      <c r="I147" s="16"/>
      <c r="J147" s="14"/>
      <c r="K147" s="14"/>
      <c r="L147" s="122" t="s">
        <v>14</v>
      </c>
    </row>
    <row r="148" spans="1:12" ht="30" x14ac:dyDescent="0.25">
      <c r="A148" s="74">
        <v>40</v>
      </c>
      <c r="B148" s="69" t="s">
        <v>112</v>
      </c>
      <c r="C148" s="2" t="s">
        <v>10</v>
      </c>
      <c r="D148" s="76">
        <v>0.8</v>
      </c>
      <c r="E148" s="76"/>
      <c r="F148" s="16">
        <v>1144.5999999999999</v>
      </c>
      <c r="G148" s="16"/>
      <c r="H148" s="16"/>
      <c r="I148" s="16"/>
      <c r="J148" s="14"/>
      <c r="K148" s="14"/>
      <c r="L148" s="122" t="s">
        <v>14</v>
      </c>
    </row>
    <row r="149" spans="1:12" s="128" customFormat="1" x14ac:dyDescent="0.25">
      <c r="A149" s="114"/>
      <c r="B149" s="116" t="s">
        <v>31</v>
      </c>
      <c r="C149" s="96"/>
      <c r="D149" s="96"/>
      <c r="E149" s="96"/>
      <c r="F149" s="93">
        <f>F150+F151</f>
        <v>1953.98</v>
      </c>
      <c r="G149" s="93">
        <f>G150+G151</f>
        <v>0</v>
      </c>
      <c r="H149" s="93">
        <f>H150+H151</f>
        <v>0</v>
      </c>
      <c r="I149" s="93">
        <f>H149+G149+F149</f>
        <v>1953.98</v>
      </c>
      <c r="J149" s="96"/>
      <c r="K149" s="96"/>
      <c r="L149" s="124"/>
    </row>
    <row r="150" spans="1:12" ht="30" customHeight="1" x14ac:dyDescent="0.25">
      <c r="A150" s="74">
        <v>41</v>
      </c>
      <c r="B150" s="70" t="s">
        <v>113</v>
      </c>
      <c r="C150" s="2" t="s">
        <v>10</v>
      </c>
      <c r="D150" s="14">
        <v>0.3</v>
      </c>
      <c r="E150" s="14"/>
      <c r="F150" s="16">
        <v>976.99</v>
      </c>
      <c r="G150" s="16"/>
      <c r="H150" s="16"/>
      <c r="I150" s="16"/>
      <c r="J150" s="14"/>
      <c r="K150" s="14"/>
      <c r="L150" s="122" t="s">
        <v>14</v>
      </c>
    </row>
    <row r="151" spans="1:12" ht="45" x14ac:dyDescent="0.25">
      <c r="A151" s="74">
        <v>42</v>
      </c>
      <c r="B151" s="70" t="s">
        <v>114</v>
      </c>
      <c r="C151" s="2" t="s">
        <v>10</v>
      </c>
      <c r="D151" s="14">
        <v>0.36</v>
      </c>
      <c r="E151" s="14"/>
      <c r="F151" s="16">
        <v>976.99</v>
      </c>
      <c r="G151" s="16"/>
      <c r="H151" s="16"/>
      <c r="I151" s="16"/>
      <c r="J151" s="14"/>
      <c r="K151" s="14"/>
      <c r="L151" s="122" t="s">
        <v>14</v>
      </c>
    </row>
    <row r="152" spans="1:12" s="128" customFormat="1" x14ac:dyDescent="0.25">
      <c r="A152" s="114"/>
      <c r="B152" s="115" t="s">
        <v>39</v>
      </c>
      <c r="C152" s="96"/>
      <c r="D152" s="96"/>
      <c r="E152" s="96"/>
      <c r="F152" s="93">
        <f>F153+F154+F155+F156+F157+F158+F159+F160+F161</f>
        <v>6906.41</v>
      </c>
      <c r="G152" s="93">
        <f>G153+G154+G155+G156+G157+G158+G159+G160+G161</f>
        <v>0</v>
      </c>
      <c r="H152" s="93">
        <f>H153+H154+H155+H156+H157+H158+H159+H160+H161</f>
        <v>0</v>
      </c>
      <c r="I152" s="93">
        <f>H152+G152+F152</f>
        <v>6906.41</v>
      </c>
      <c r="J152" s="96"/>
      <c r="K152" s="96"/>
      <c r="L152" s="124"/>
    </row>
    <row r="153" spans="1:12" ht="30" customHeight="1" x14ac:dyDescent="0.25">
      <c r="A153" s="73">
        <v>43</v>
      </c>
      <c r="B153" s="71" t="s">
        <v>115</v>
      </c>
      <c r="C153" s="2" t="s">
        <v>10</v>
      </c>
      <c r="D153" s="14"/>
      <c r="E153" s="14"/>
      <c r="F153" s="16">
        <v>499.97</v>
      </c>
      <c r="G153" s="16"/>
      <c r="H153" s="16"/>
      <c r="I153" s="16"/>
      <c r="J153" s="14"/>
      <c r="K153" s="14"/>
      <c r="L153" s="122" t="s">
        <v>14</v>
      </c>
    </row>
    <row r="154" spans="1:12" ht="45" x14ac:dyDescent="0.25">
      <c r="A154" s="73">
        <v>44</v>
      </c>
      <c r="B154" s="71" t="s">
        <v>116</v>
      </c>
      <c r="C154" s="2" t="s">
        <v>10</v>
      </c>
      <c r="D154" s="14"/>
      <c r="E154" s="14"/>
      <c r="F154" s="16">
        <v>499.97</v>
      </c>
      <c r="G154" s="16"/>
      <c r="H154" s="16"/>
      <c r="I154" s="16"/>
      <c r="J154" s="14"/>
      <c r="K154" s="14"/>
      <c r="L154" s="122" t="s">
        <v>14</v>
      </c>
    </row>
    <row r="155" spans="1:12" ht="45" x14ac:dyDescent="0.25">
      <c r="A155" s="73">
        <v>45</v>
      </c>
      <c r="B155" s="71" t="s">
        <v>117</v>
      </c>
      <c r="C155" s="2" t="s">
        <v>10</v>
      </c>
      <c r="D155" s="14"/>
      <c r="E155" s="14"/>
      <c r="F155" s="16">
        <v>499.97</v>
      </c>
      <c r="G155" s="16"/>
      <c r="H155" s="16"/>
      <c r="I155" s="16"/>
      <c r="J155" s="14"/>
      <c r="K155" s="14"/>
      <c r="L155" s="122" t="s">
        <v>14</v>
      </c>
    </row>
    <row r="156" spans="1:12" ht="30" x14ac:dyDescent="0.25">
      <c r="A156" s="73">
        <v>46</v>
      </c>
      <c r="B156" s="72" t="s">
        <v>118</v>
      </c>
      <c r="C156" s="2" t="s">
        <v>10</v>
      </c>
      <c r="D156" s="14"/>
      <c r="E156" s="14"/>
      <c r="F156" s="16">
        <v>499.97</v>
      </c>
      <c r="G156" s="16"/>
      <c r="H156" s="16"/>
      <c r="I156" s="16"/>
      <c r="J156" s="14"/>
      <c r="K156" s="14"/>
      <c r="L156" s="122" t="s">
        <v>14</v>
      </c>
    </row>
    <row r="157" spans="1:12" ht="30" x14ac:dyDescent="0.25">
      <c r="A157" s="73">
        <v>47</v>
      </c>
      <c r="B157" s="71" t="s">
        <v>119</v>
      </c>
      <c r="C157" s="2" t="s">
        <v>10</v>
      </c>
      <c r="D157" s="14">
        <v>0.2</v>
      </c>
      <c r="E157" s="14"/>
      <c r="F157" s="16">
        <v>781.64</v>
      </c>
      <c r="G157" s="16"/>
      <c r="H157" s="16"/>
      <c r="I157" s="16"/>
      <c r="J157" s="14"/>
      <c r="K157" s="14"/>
      <c r="L157" s="122" t="s">
        <v>14</v>
      </c>
    </row>
    <row r="158" spans="1:12" ht="30" x14ac:dyDescent="0.25">
      <c r="A158" s="73">
        <v>48</v>
      </c>
      <c r="B158" s="71" t="s">
        <v>120</v>
      </c>
      <c r="C158" s="2" t="s">
        <v>10</v>
      </c>
      <c r="D158" s="14">
        <v>0.3</v>
      </c>
      <c r="E158" s="14"/>
      <c r="F158" s="16">
        <v>976.99</v>
      </c>
      <c r="G158" s="16"/>
      <c r="H158" s="16"/>
      <c r="I158" s="16"/>
      <c r="J158" s="14"/>
      <c r="K158" s="14"/>
      <c r="L158" s="122" t="s">
        <v>14</v>
      </c>
    </row>
    <row r="159" spans="1:12" ht="30" x14ac:dyDescent="0.25">
      <c r="A159" s="73">
        <v>49</v>
      </c>
      <c r="B159" s="71" t="s">
        <v>121</v>
      </c>
      <c r="C159" s="2" t="s">
        <v>10</v>
      </c>
      <c r="D159" s="14">
        <v>0.4</v>
      </c>
      <c r="E159" s="14"/>
      <c r="F159" s="16">
        <v>976.99</v>
      </c>
      <c r="G159" s="16"/>
      <c r="H159" s="16"/>
      <c r="I159" s="16"/>
      <c r="J159" s="14"/>
      <c r="K159" s="14"/>
      <c r="L159" s="122" t="s">
        <v>14</v>
      </c>
    </row>
    <row r="160" spans="1:12" ht="30" x14ac:dyDescent="0.25">
      <c r="A160" s="73">
        <v>50</v>
      </c>
      <c r="B160" s="71" t="s">
        <v>122</v>
      </c>
      <c r="C160" s="2" t="s">
        <v>10</v>
      </c>
      <c r="D160" s="14">
        <v>0.9</v>
      </c>
      <c r="E160" s="14"/>
      <c r="F160" s="16">
        <v>1193.92</v>
      </c>
      <c r="G160" s="16"/>
      <c r="H160" s="16"/>
      <c r="I160" s="16"/>
      <c r="J160" s="14"/>
      <c r="K160" s="14"/>
      <c r="L160" s="122" t="s">
        <v>14</v>
      </c>
    </row>
    <row r="161" spans="1:12" ht="30" x14ac:dyDescent="0.25">
      <c r="A161" s="73">
        <v>51</v>
      </c>
      <c r="B161" s="71" t="s">
        <v>123</v>
      </c>
      <c r="C161" s="2" t="s">
        <v>10</v>
      </c>
      <c r="D161" s="14">
        <v>0.3</v>
      </c>
      <c r="E161" s="14"/>
      <c r="F161" s="16">
        <v>976.99</v>
      </c>
      <c r="G161" s="16"/>
      <c r="H161" s="16"/>
      <c r="I161" s="16"/>
      <c r="J161" s="14"/>
      <c r="K161" s="14"/>
      <c r="L161" s="122" t="s">
        <v>14</v>
      </c>
    </row>
    <row r="162" spans="1:12" s="128" customFormat="1" x14ac:dyDescent="0.25">
      <c r="A162" s="114"/>
      <c r="B162" s="115" t="s">
        <v>51</v>
      </c>
      <c r="C162" s="96"/>
      <c r="D162" s="96"/>
      <c r="E162" s="96"/>
      <c r="F162" s="93">
        <f>F163+F164+F165</f>
        <v>1499.91</v>
      </c>
      <c r="G162" s="93">
        <f>G163+G164+G165</f>
        <v>0</v>
      </c>
      <c r="H162" s="93">
        <f>H163+H164+H165</f>
        <v>0</v>
      </c>
      <c r="I162" s="93">
        <f>H162+G162+F162</f>
        <v>1499.91</v>
      </c>
      <c r="J162" s="96"/>
      <c r="K162" s="96"/>
      <c r="L162" s="124"/>
    </row>
    <row r="163" spans="1:12" ht="30" customHeight="1" x14ac:dyDescent="0.25">
      <c r="A163" s="73">
        <v>52</v>
      </c>
      <c r="B163" s="71" t="s">
        <v>124</v>
      </c>
      <c r="C163" s="2" t="s">
        <v>10</v>
      </c>
      <c r="D163" s="14"/>
      <c r="E163" s="14"/>
      <c r="F163" s="16">
        <v>499.97</v>
      </c>
      <c r="G163" s="16"/>
      <c r="H163" s="16"/>
      <c r="I163" s="16"/>
      <c r="J163" s="14"/>
      <c r="K163" s="14"/>
      <c r="L163" s="122" t="s">
        <v>14</v>
      </c>
    </row>
    <row r="164" spans="1:12" ht="30" x14ac:dyDescent="0.25">
      <c r="A164" s="73">
        <v>53</v>
      </c>
      <c r="B164" s="71" t="s">
        <v>125</v>
      </c>
      <c r="C164" s="2" t="s">
        <v>10</v>
      </c>
      <c r="D164" s="14"/>
      <c r="E164" s="14"/>
      <c r="F164" s="16">
        <v>499.97</v>
      </c>
      <c r="G164" s="16"/>
      <c r="H164" s="16"/>
      <c r="I164" s="16"/>
      <c r="J164" s="14"/>
      <c r="K164" s="14"/>
      <c r="L164" s="122" t="s">
        <v>14</v>
      </c>
    </row>
    <row r="165" spans="1:12" ht="30" x14ac:dyDescent="0.25">
      <c r="A165" s="73">
        <v>54</v>
      </c>
      <c r="B165" s="71" t="s">
        <v>126</v>
      </c>
      <c r="C165" s="2" t="s">
        <v>10</v>
      </c>
      <c r="D165" s="14"/>
      <c r="E165" s="14"/>
      <c r="F165" s="16">
        <v>499.97</v>
      </c>
      <c r="G165" s="16"/>
      <c r="H165" s="16"/>
      <c r="I165" s="16"/>
      <c r="J165" s="14"/>
      <c r="K165" s="14"/>
      <c r="L165" s="122" t="s">
        <v>14</v>
      </c>
    </row>
    <row r="166" spans="1:12" s="128" customFormat="1" x14ac:dyDescent="0.25">
      <c r="A166" s="114"/>
      <c r="B166" s="115" t="s">
        <v>127</v>
      </c>
      <c r="C166" s="96"/>
      <c r="D166" s="96"/>
      <c r="E166" s="96"/>
      <c r="F166" s="93">
        <f>F167</f>
        <v>499.97</v>
      </c>
      <c r="G166" s="93">
        <f>G167</f>
        <v>0</v>
      </c>
      <c r="H166" s="93">
        <f>H167</f>
        <v>0</v>
      </c>
      <c r="I166" s="93">
        <f>H166+G166+F166</f>
        <v>499.97</v>
      </c>
      <c r="J166" s="96"/>
      <c r="K166" s="96"/>
      <c r="L166" s="124"/>
    </row>
    <row r="167" spans="1:12" ht="30" x14ac:dyDescent="0.25">
      <c r="A167" s="73">
        <v>55</v>
      </c>
      <c r="B167" s="66" t="s">
        <v>128</v>
      </c>
      <c r="C167" s="2" t="s">
        <v>10</v>
      </c>
      <c r="D167" s="14"/>
      <c r="E167" s="14"/>
      <c r="F167" s="16">
        <v>499.97</v>
      </c>
      <c r="G167" s="16"/>
      <c r="H167" s="16"/>
      <c r="I167" s="16"/>
      <c r="J167" s="14"/>
      <c r="K167" s="14"/>
      <c r="L167" s="122" t="s">
        <v>14</v>
      </c>
    </row>
    <row r="168" spans="1:12" s="128" customFormat="1" x14ac:dyDescent="0.25">
      <c r="A168" s="114"/>
      <c r="B168" s="115" t="s">
        <v>129</v>
      </c>
      <c r="C168" s="96"/>
      <c r="D168" s="96"/>
      <c r="E168" s="96"/>
      <c r="F168" s="93">
        <f>F169</f>
        <v>499.97</v>
      </c>
      <c r="G168" s="93">
        <f>G169</f>
        <v>0</v>
      </c>
      <c r="H168" s="93">
        <f>H169</f>
        <v>0</v>
      </c>
      <c r="I168" s="93">
        <f>H168+G168+F168</f>
        <v>499.97</v>
      </c>
      <c r="J168" s="96"/>
      <c r="K168" s="96"/>
      <c r="L168" s="124"/>
    </row>
    <row r="169" spans="1:12" ht="30" x14ac:dyDescent="0.25">
      <c r="A169" s="73">
        <v>56</v>
      </c>
      <c r="B169" s="63" t="s">
        <v>130</v>
      </c>
      <c r="C169" s="2" t="s">
        <v>10</v>
      </c>
      <c r="D169" s="14"/>
      <c r="E169" s="14"/>
      <c r="F169" s="16">
        <v>499.97</v>
      </c>
      <c r="G169" s="16"/>
      <c r="H169" s="16"/>
      <c r="I169" s="16"/>
      <c r="J169" s="14"/>
      <c r="K169" s="14"/>
      <c r="L169" s="122" t="s">
        <v>14</v>
      </c>
    </row>
    <row r="170" spans="1:12" x14ac:dyDescent="0.25">
      <c r="A170" s="140" t="s">
        <v>131</v>
      </c>
      <c r="B170" s="141"/>
      <c r="C170" s="62"/>
      <c r="D170" s="62"/>
      <c r="E170" s="62"/>
      <c r="F170" s="13">
        <f>F168+F166+F162+F152+F149+F136+F133+F131+F129+F126+F123+F116+F105+F100</f>
        <v>47151.33</v>
      </c>
      <c r="G170" s="13">
        <f>G168+G166+G162+G152+G149+G136+G133+G131+G129+G126+G123+G116+G105+G100</f>
        <v>0</v>
      </c>
      <c r="H170" s="13">
        <f>H168+H166+H162+H152+H149+H136+H133+H131+H129+H126+H123+H116+H105+H100</f>
        <v>0</v>
      </c>
      <c r="I170" s="13">
        <f>I168+I166+I162+I152+I149+I136+I133+I131+I129+I126+I123+I116+I105+I100</f>
        <v>47151.33</v>
      </c>
      <c r="J170" s="62"/>
      <c r="K170" s="62"/>
      <c r="L170" s="85"/>
    </row>
    <row r="171" spans="1:12" s="128" customFormat="1" ht="51" customHeight="1" x14ac:dyDescent="0.25">
      <c r="A171" s="142" t="s">
        <v>68</v>
      </c>
      <c r="B171" s="143"/>
      <c r="C171" s="96"/>
      <c r="D171" s="98"/>
      <c r="E171" s="98"/>
      <c r="F171" s="93">
        <v>38653.870000000003</v>
      </c>
      <c r="G171" s="103"/>
      <c r="H171" s="103"/>
      <c r="I171" s="103"/>
      <c r="J171" s="100"/>
      <c r="K171" s="98"/>
      <c r="L171" s="124"/>
    </row>
    <row r="172" spans="1:12" x14ac:dyDescent="0.25">
      <c r="A172" s="140" t="s">
        <v>133</v>
      </c>
      <c r="B172" s="141"/>
      <c r="C172" s="14"/>
      <c r="D172" s="82">
        <f>SUM(D8:D169)</f>
        <v>476.83100000000002</v>
      </c>
      <c r="E172" s="137"/>
      <c r="F172" s="13">
        <f>F171+F170+F98</f>
        <v>574749</v>
      </c>
      <c r="G172" s="13">
        <f>G171+G170+G98</f>
        <v>81334.812999999995</v>
      </c>
      <c r="H172" s="13">
        <f>H171+H170+H98</f>
        <v>450000</v>
      </c>
      <c r="I172" s="13">
        <f>F172+G172+H172</f>
        <v>1106083.8130000001</v>
      </c>
      <c r="J172" s="84">
        <f>SUM(J12:J94)</f>
        <v>6532</v>
      </c>
      <c r="K172" s="82"/>
      <c r="L172" s="81"/>
    </row>
    <row r="175" spans="1:12" s="28" customFormat="1" x14ac:dyDescent="0.25">
      <c r="A175" s="42"/>
      <c r="B175" s="43"/>
      <c r="C175" s="42"/>
      <c r="D175" s="44"/>
      <c r="E175" s="44"/>
      <c r="F175" s="45"/>
      <c r="G175" s="45"/>
      <c r="H175" s="45"/>
      <c r="I175" s="46"/>
      <c r="J175" s="47"/>
      <c r="K175" s="44"/>
      <c r="L175" s="42"/>
    </row>
    <row r="176" spans="1:12" s="39" customFormat="1" x14ac:dyDescent="0.25">
      <c r="A176" s="48"/>
      <c r="B176" s="49"/>
      <c r="C176" s="48"/>
      <c r="D176" s="50"/>
      <c r="E176" s="50"/>
      <c r="F176" s="51"/>
      <c r="G176" s="51"/>
      <c r="H176" s="52"/>
      <c r="I176" s="53"/>
      <c r="J176" s="54"/>
      <c r="K176" s="55"/>
      <c r="L176" s="48"/>
    </row>
    <row r="181" spans="6:6" x14ac:dyDescent="0.25">
      <c r="F181" s="32">
        <f>(F172-F171+H172)</f>
        <v>986095.13</v>
      </c>
    </row>
  </sheetData>
  <autoFilter ref="A6:L172"/>
  <mergeCells count="20">
    <mergeCell ref="A5:L5"/>
    <mergeCell ref="J13:J14"/>
    <mergeCell ref="K13:K14"/>
    <mergeCell ref="A1:L1"/>
    <mergeCell ref="A3:A4"/>
    <mergeCell ref="B3:B4"/>
    <mergeCell ref="C3:C4"/>
    <mergeCell ref="D3:D4"/>
    <mergeCell ref="F3:H3"/>
    <mergeCell ref="I3:I4"/>
    <mergeCell ref="J3:J4"/>
    <mergeCell ref="K3:K4"/>
    <mergeCell ref="L3:L4"/>
    <mergeCell ref="A172:B172"/>
    <mergeCell ref="A170:B170"/>
    <mergeCell ref="A171:B171"/>
    <mergeCell ref="J81:J82"/>
    <mergeCell ref="K81:K82"/>
    <mergeCell ref="A98:B98"/>
    <mergeCell ref="A99:L99"/>
  </mergeCells>
  <pageMargins left="0.51181102362204722" right="0.11811023622047245" top="0.15748031496062992" bottom="0.15748031496062992" header="0" footer="0"/>
  <pageSetup paperSize="9" scale="44" fitToHeight="4" orientation="landscape" r:id="rId1"/>
  <rowBreaks count="3" manualBreakCount="3">
    <brk id="51" max="10" man="1"/>
    <brk id="98" max="10" man="1"/>
    <brk id="147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корректировка</vt:lpstr>
      <vt:lpstr>корректировка!Область_печати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2017-12-04T05:23:44Z</dcterms:modified>
</cp:coreProperties>
</file>