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15" windowWidth="20725" windowHeight="10551"/>
  </bookViews>
  <sheets>
    <sheet name="корректировка" sheetId="4" r:id="rId1"/>
  </sheets>
  <definedNames>
    <definedName name="_xlnm._FilterDatabase" localSheetId="0" hidden="1">корректировка!$A$6:$J$166</definedName>
    <definedName name="_xlnm.Print_Titles" localSheetId="0">корректировка!$3:$4</definedName>
    <definedName name="_xlnm.Print_Area" localSheetId="0">корректировка!$A$1:$J$166</definedName>
  </definedNames>
  <calcPr calcId="145621"/>
</workbook>
</file>

<file path=xl/calcChain.xml><?xml version="1.0" encoding="utf-8"?>
<calcChain xmlns="http://schemas.openxmlformats.org/spreadsheetml/2006/main">
  <c r="E96" i="4" l="1"/>
  <c r="E25" i="4" l="1"/>
  <c r="J28" i="4"/>
  <c r="J29" i="4"/>
  <c r="J30" i="4"/>
  <c r="J31" i="4"/>
  <c r="J32" i="4"/>
  <c r="J27" i="4"/>
  <c r="J62" i="4" l="1"/>
  <c r="J61" i="4" l="1"/>
  <c r="E60" i="4"/>
  <c r="F60" i="4"/>
  <c r="G60" i="4"/>
  <c r="H60" i="4" s="1"/>
  <c r="F25" i="4"/>
  <c r="G25" i="4"/>
  <c r="J83" i="4"/>
  <c r="F82" i="4"/>
  <c r="G82" i="4"/>
  <c r="E82" i="4"/>
  <c r="F63" i="4" l="1"/>
  <c r="G63" i="4"/>
  <c r="E63" i="4"/>
  <c r="J65" i="4"/>
  <c r="J64" i="4"/>
  <c r="J33" i="4"/>
  <c r="H63" i="4" l="1"/>
  <c r="G68" i="4"/>
  <c r="E45" i="4"/>
  <c r="E35" i="4"/>
  <c r="D166" i="4" l="1"/>
  <c r="G45" i="4" l="1"/>
  <c r="J46" i="4"/>
  <c r="J72" i="4" l="1"/>
  <c r="J71" i="4"/>
  <c r="J42" i="4"/>
  <c r="J91" i="4" l="1"/>
  <c r="J90" i="4"/>
  <c r="F89" i="4"/>
  <c r="G89" i="4"/>
  <c r="E89" i="4"/>
  <c r="H89" i="4" l="1"/>
  <c r="E68" i="4"/>
  <c r="F68" i="4"/>
  <c r="E103" i="4" l="1"/>
  <c r="E10" i="4" l="1"/>
  <c r="H10" i="4" s="1"/>
  <c r="J88" i="4" l="1"/>
  <c r="F86" i="4"/>
  <c r="G86" i="4"/>
  <c r="E86" i="4"/>
  <c r="F94" i="4"/>
  <c r="G94" i="4"/>
  <c r="E94" i="4"/>
  <c r="J50" i="4"/>
  <c r="F45" i="4"/>
  <c r="F15" i="4"/>
  <c r="G15" i="4"/>
  <c r="E15" i="4"/>
  <c r="H15" i="4" l="1"/>
  <c r="H94" i="4"/>
  <c r="I166" i="4"/>
  <c r="J93" i="4"/>
  <c r="F131" i="4" l="1"/>
  <c r="G131" i="4"/>
  <c r="E131" i="4"/>
  <c r="E73" i="4" l="1"/>
  <c r="F38" i="4"/>
  <c r="G38" i="4"/>
  <c r="E38" i="4"/>
  <c r="J39" i="4"/>
  <c r="F51" i="4"/>
  <c r="G51" i="4"/>
  <c r="E51" i="4"/>
  <c r="J52" i="4"/>
  <c r="F43" i="4"/>
  <c r="G43" i="4"/>
  <c r="E43" i="4"/>
  <c r="J44" i="4"/>
  <c r="J23" i="4"/>
  <c r="F22" i="4"/>
  <c r="G22" i="4"/>
  <c r="E22" i="4"/>
  <c r="H38" i="4" l="1"/>
  <c r="H22" i="4"/>
  <c r="H43" i="4"/>
  <c r="H51" i="4"/>
  <c r="J48" i="4"/>
  <c r="J49" i="4"/>
  <c r="J74" i="4"/>
  <c r="J9" i="4"/>
  <c r="J21" i="4"/>
  <c r="J20" i="4"/>
  <c r="J37" i="4"/>
  <c r="E92" i="4" l="1"/>
  <c r="F92" i="4"/>
  <c r="G92" i="4"/>
  <c r="F78" i="4"/>
  <c r="G78" i="4"/>
  <c r="E78" i="4"/>
  <c r="J81" i="4"/>
  <c r="F76" i="4"/>
  <c r="G76" i="4"/>
  <c r="E76" i="4"/>
  <c r="J67" i="4"/>
  <c r="F66" i="4"/>
  <c r="G66" i="4"/>
  <c r="E66" i="4"/>
  <c r="F41" i="4"/>
  <c r="G41" i="4"/>
  <c r="F12" i="4"/>
  <c r="G12" i="4"/>
  <c r="E12" i="4"/>
  <c r="H12" i="4" l="1"/>
  <c r="E55" i="4"/>
  <c r="E19" i="4"/>
  <c r="J87" i="4"/>
  <c r="F7" i="4"/>
  <c r="G7" i="4"/>
  <c r="E7" i="4"/>
  <c r="H7" i="4" l="1"/>
  <c r="H82" i="4"/>
  <c r="G162" i="4" l="1"/>
  <c r="F162" i="4"/>
  <c r="E162" i="4"/>
  <c r="G160" i="4"/>
  <c r="F160" i="4"/>
  <c r="E160" i="4"/>
  <c r="G156" i="4"/>
  <c r="F156" i="4"/>
  <c r="E156" i="4"/>
  <c r="G146" i="4"/>
  <c r="F146" i="4"/>
  <c r="E146" i="4"/>
  <c r="G143" i="4"/>
  <c r="F143" i="4"/>
  <c r="E143" i="4"/>
  <c r="G128" i="4"/>
  <c r="F128" i="4"/>
  <c r="E128" i="4"/>
  <c r="G126" i="4"/>
  <c r="F126" i="4"/>
  <c r="E126" i="4"/>
  <c r="G124" i="4"/>
  <c r="F124" i="4"/>
  <c r="E124" i="4"/>
  <c r="G121" i="4"/>
  <c r="F121" i="4"/>
  <c r="E121" i="4"/>
  <c r="G114" i="4"/>
  <c r="F114" i="4"/>
  <c r="E114" i="4"/>
  <c r="G103" i="4"/>
  <c r="F103" i="4"/>
  <c r="G98" i="4"/>
  <c r="F98" i="4"/>
  <c r="E98" i="4"/>
  <c r="G73" i="4"/>
  <c r="F73" i="4"/>
  <c r="J59" i="4"/>
  <c r="G58" i="4"/>
  <c r="F58" i="4"/>
  <c r="E58" i="4"/>
  <c r="J57" i="4"/>
  <c r="J56" i="4"/>
  <c r="G55" i="4"/>
  <c r="F55" i="4"/>
  <c r="H45" i="4"/>
  <c r="E41" i="4"/>
  <c r="J36" i="4"/>
  <c r="G35" i="4"/>
  <c r="F35" i="4"/>
  <c r="J26" i="4"/>
  <c r="G19" i="4"/>
  <c r="F19" i="4"/>
  <c r="J13" i="4"/>
  <c r="G96" i="4" l="1"/>
  <c r="F96" i="4"/>
  <c r="E164" i="4"/>
  <c r="F164" i="4"/>
  <c r="G164" i="4"/>
  <c r="H55" i="4"/>
  <c r="H35" i="4"/>
  <c r="H73" i="4"/>
  <c r="H103" i="4"/>
  <c r="H76" i="4"/>
  <c r="H66" i="4"/>
  <c r="H98" i="4"/>
  <c r="H162" i="4"/>
  <c r="H19" i="4"/>
  <c r="H131" i="4"/>
  <c r="H68" i="4"/>
  <c r="H25" i="4"/>
  <c r="H160" i="4"/>
  <c r="H124" i="4"/>
  <c r="H41" i="4"/>
  <c r="H78" i="4"/>
  <c r="H114" i="4"/>
  <c r="H126" i="4"/>
  <c r="H146" i="4"/>
  <c r="H143" i="4"/>
  <c r="H58" i="4"/>
  <c r="H86" i="4"/>
  <c r="H121" i="4"/>
  <c r="H128" i="4"/>
  <c r="H156" i="4"/>
  <c r="H92" i="4"/>
  <c r="E166" i="4" l="1"/>
  <c r="F166" i="4"/>
  <c r="G166" i="4"/>
  <c r="H96" i="4"/>
  <c r="H164" i="4"/>
  <c r="H166" i="4" l="1"/>
</calcChain>
</file>

<file path=xl/sharedStrings.xml><?xml version="1.0" encoding="utf-8"?>
<sst xmlns="http://schemas.openxmlformats.org/spreadsheetml/2006/main" count="288" uniqueCount="169">
  <si>
    <t>№ п/п</t>
  </si>
  <si>
    <t>Наименование объекта</t>
  </si>
  <si>
    <t>Наличие ПСД</t>
  </si>
  <si>
    <t>Протяженность, км</t>
  </si>
  <si>
    <t>В том числе источники финансирования, тыс. руб.</t>
  </si>
  <si>
    <t>Домовладения</t>
  </si>
  <si>
    <t>Удельные затраты при газификации 1 домовладения, тыс. руб.</t>
  </si>
  <si>
    <t>Другие инвесторы (плата за подключение)</t>
  </si>
  <si>
    <t>нет</t>
  </si>
  <si>
    <t>Боковский район</t>
  </si>
  <si>
    <t>Верхнедонской район</t>
  </si>
  <si>
    <t>г. Гуково</t>
  </si>
  <si>
    <t>Егорлыкский район</t>
  </si>
  <si>
    <t>Кагальницкий район</t>
  </si>
  <si>
    <t>Красносулинский район</t>
  </si>
  <si>
    <t>Морозовский район</t>
  </si>
  <si>
    <t>Орловский район</t>
  </si>
  <si>
    <t>Родионово-Несветайский район</t>
  </si>
  <si>
    <t>г. Ростов-на-Дону</t>
  </si>
  <si>
    <t>Чертковский район</t>
  </si>
  <si>
    <t>Аксайский район</t>
  </si>
  <si>
    <t>Заветинский район</t>
  </si>
  <si>
    <t>Мясниковский район</t>
  </si>
  <si>
    <t>Сальский район</t>
  </si>
  <si>
    <t>Тарасовский район</t>
  </si>
  <si>
    <t>Азовский район</t>
  </si>
  <si>
    <t>Ремонтненский район</t>
  </si>
  <si>
    <t>1. Проектирование и строительство новых газопроводов</t>
  </si>
  <si>
    <t>2. Проектирование и выполнение работ по реконструкции и модернизации</t>
  </si>
  <si>
    <t>Техническое перевооружение ГРП №7 х.Ленина КСП Родина, инв. № 01-00450, 01-00477</t>
  </si>
  <si>
    <t>Техническое перевооружение ГРП №17  г.Аксай ул.Толстого 13а, инв. № 01-00443, 01-00469</t>
  </si>
  <si>
    <t>Техническое перевооружение ГРП №16  г.Аксай ул.Шевчено, 32а, инв. № 01-00442, 01-00468</t>
  </si>
  <si>
    <t>Реконструкция газопровода низкого давления  двор.разв. г.Аксай к дому (АКД)  по пр.  Ленина, инв. № 01-00149</t>
  </si>
  <si>
    <t>г.Батайск</t>
  </si>
  <si>
    <t>Техническое перевооружение ГРПШ №55 ул.Речная-ул.Ленинградская г.Батайск, инв. № 3-040342</t>
  </si>
  <si>
    <t>Техническое перевооружение ГРПШ №31 ул.Ленина-ул.Красноармейская г.Батайск, инв. № 000001687</t>
  </si>
  <si>
    <t>Техническое перевооружение ГРП №6 ул.Ленина-ул.Матросова г.Батайск, инв. № 3-040412</t>
  </si>
  <si>
    <t>Техническое перевооружение ГРП №8 ул.Гайдара, 8 г.Батайск, инв. № 3-040279</t>
  </si>
  <si>
    <t>Техническое перевооружение ГРПШ № 43 ул.Эстонская, 24 г.Батайск, инв. № 3-040329</t>
  </si>
  <si>
    <t>Техническое перевооружение ГРПШ № 45 ул.Ставропольская, 123 г.Батайск, инв. № 3-040335</t>
  </si>
  <si>
    <t>Техническое перевооружение ГРП №5 ул.Куйбышева гор.Парк им. Ленина г.Батайск, инв. № 3-010001</t>
  </si>
  <si>
    <t>Техническое перевооружение ГРПШ № 46 ул.Севастопольская, 50 г.Батайск, инв. № 3-040358</t>
  </si>
  <si>
    <t>Реконструкция газопровода на 14 км главной линии 109, 111, 113, 119 (пер. 1-й Локомотивный, 6, 8, 13, 15) г.Батайск, инв. № 3-030317</t>
  </si>
  <si>
    <t>Техническое перевооружение ГРП № 18/1 ул.Булгакова г.Батайск, инв. № 3-010023</t>
  </si>
  <si>
    <t>Белокалитвинский район</t>
  </si>
  <si>
    <t>Техническое перевооружение ГРП № 1 ул.Калинина, инв. № 4-010012</t>
  </si>
  <si>
    <t>Техническое перевооружение ГРП № 2, ул.Вокзальная, инв. № 4-010014</t>
  </si>
  <si>
    <t>Техническое перевооружение ГРП № 3, ул.Геологическая, инв. № 4-010013</t>
  </si>
  <si>
    <t>Техническое перевооружение ГРП № 4 ул.2я Линия, инв. № 4-010021</t>
  </si>
  <si>
    <t>Техническое перевооружение ГРП № 5 ул.Заводская, инв. № 4-010015</t>
  </si>
  <si>
    <t>Реконструкция газопровода по ул.Набережная г.Белая Калитва, инв. № 4-030056</t>
  </si>
  <si>
    <t>Техническое перевооружение ГРПШ по ул.Л.Чайкиной, г.Гуково, инв. № 9-001493</t>
  </si>
  <si>
    <t>Техническое перевооружение ШРП на подземном газопроводе среднего давления ст.Егорлыкская, ул.Ленина-Вишневая от ул.Патоличева до Птицекомбината, Егорлыкский район, инв. № 15-03012</t>
  </si>
  <si>
    <t>Реконструкция газопровода низкого давления ст. Кагальницкая, ул. Калинина, пер. Октябрьский, пер. Социалистический, инв. № 15-45693</t>
  </si>
  <si>
    <t>Реконструкция газопровода низкого давления ст. Кагальницкая, ул. Криволапова, инв. № 15-47908</t>
  </si>
  <si>
    <t>Реконструкция газопровода по ул.Октябрьской от ул.Свободы до пер.Цимлянский  г.Красный Сулин, инв. № 9-13283</t>
  </si>
  <si>
    <t xml:space="preserve">Реконструкция газопровода по ул.Щаденко от ул.Тельмана до реки Гнилуша г.Красный Сулин, инв. № 9-13276 </t>
  </si>
  <si>
    <t>Реконструкция газопровода по ул.Металлургов от ул.Коминтерна до ул.Миллицейская г.Красный Сулин, инв. № 9-13208</t>
  </si>
  <si>
    <t xml:space="preserve">Реконструкция газопровода по ул.Новоселовская до АБЗ г.Красный Сулин, инв. № 9-13219 </t>
  </si>
  <si>
    <t>Реконструкция газопровода по ул.Матросова от ул.Ростовская до ул.Гагарина г.Красный Сулин, инв. № 9-13278</t>
  </si>
  <si>
    <t>Реконструкция газопровода по ул.Первомайская от ул.Ворошилова до ул.Коминтерна г.Красный Сулин, инв. № 9-13223</t>
  </si>
  <si>
    <t>Реконструкция газопровода по ул. Космонавтов от ул. Ростовская до ул.Октябрьская г.Красный Сулин, инв. № 9-13277</t>
  </si>
  <si>
    <t>Реконструкция газопровода по ул.Тельмана от ул.Горького до ул.Щаденко г.Красный Сулин, инв. № 9-13214</t>
  </si>
  <si>
    <t>Реконструкция газопровода по ул.Галатова от ул.Свободы до ул.Матросова г. Красный Сулин, инв. № 9-13280</t>
  </si>
  <si>
    <t>Реконструкция газопровода по ул.Глинки от пер.Братский до ул.Павлова г.Красный Сулин, инв. № 9-13220</t>
  </si>
  <si>
    <t>Реконструкция газопровода по ул.Карбышева от ул.Свободы до ул.Матросова г.Красный Сулин, инв. № 9-13281</t>
  </si>
  <si>
    <t>Реконструкция межпоселкового газопровода высокого давления х. Ст-Петровский, х.Парамонов, инв. № 21-01072</t>
  </si>
  <si>
    <t>Реконструкция межпоселкового газопровода высокого давления х. Великанов, ст. Чертковская (к колхозу "Атоммашевец"), инв. № 21-01074</t>
  </si>
  <si>
    <t>Техническое перевооружение ГРПШ на газопроводе высокого и низкого давления в х. Новотроицкий, инв. № 23-00111</t>
  </si>
  <si>
    <t>Техническое перевооружение ГРПШ на газопроводе среднего давления сл. Родионово-Несветайская, ул. Гвардейцев-Танкистов (дом №3), инв. № 23-00078</t>
  </si>
  <si>
    <t>Техническое перевооружение ГРПШ на газопроводе среднего давления сл. Родионово-Несветайская, ул. Гвардейцев-Танкистов (дом №7), инв. № 23-00078</t>
  </si>
  <si>
    <t>Техническое перевооружение ГРПШ х. Павленков, ул. Колхозная, инв. № 23-00116</t>
  </si>
  <si>
    <t>Реконструкция газопровода среднего и низкого давления по ул.Центральная в х.Волошино, инв. № 23-00154</t>
  </si>
  <si>
    <t>Реконструкция газопровода низкого давления по ул. Калинина в сл. Родионово-Несветайская, инв. № 23-00054</t>
  </si>
  <si>
    <t>Реконструкция газопровода низкого давления по ул. Ворошилова - ул. Садовая в сл. Родионово-Несветайская, инв. № 23-00059</t>
  </si>
  <si>
    <t>Реконструкция газопровода низкого давления по ул. Советская в сл. Родионово-Несветайская, инв. № 23-00026</t>
  </si>
  <si>
    <t>Реконструкция газопровода низкого давления сл. Родионово-Несветайская, ул. Большевистская, инв. № 000014247</t>
  </si>
  <si>
    <t>Техническое перевооружение ГРП № 4 г. Сальск, ул. Халтурина, инв. № 31-04033</t>
  </si>
  <si>
    <t>Техническое перевооружение ГРП № 5 г. Сальск, ул. Верхняя, инв. № 31-04064</t>
  </si>
  <si>
    <t>Техническое перевооружение ГРП №3 г. Сальск, ул. Свободы, инв. № 31-04126</t>
  </si>
  <si>
    <t>Семикаракорский район</t>
  </si>
  <si>
    <t>Техническое перевооружение ГРПШ-400-01 х. Вислый, ул.Трудовая-ул.Спортивная, инв. № 32-13194</t>
  </si>
  <si>
    <t>Усть-Донецкий район</t>
  </si>
  <si>
    <t>Техническое перевооружение ГРПШ по ул.Промышленная 15-а, р.п.Усть-Донецкий, инв. № 32-31044</t>
  </si>
  <si>
    <t>ИТОГО по 2 разделу:</t>
  </si>
  <si>
    <t>ИТОГО по 1 разделу:</t>
  </si>
  <si>
    <t>ВСЕГО:</t>
  </si>
  <si>
    <t>Кредит ПАО "Газпром газораспределение Ростов-на-Дону"</t>
  </si>
  <si>
    <t>Спецнадбавка ПАО "Газпром газораспределение Ростов-на-Дону"</t>
  </si>
  <si>
    <t>Всего средств по муниципалитету, тыс. руб.</t>
  </si>
  <si>
    <t>ПИР 2012 года</t>
  </si>
  <si>
    <t>ПИР 2011 года</t>
  </si>
  <si>
    <t xml:space="preserve">Газопровод высокого давления от ГРС г. Азова с переподключением                     п. Новоалександровка, с. Кулешовка, х. Высочино </t>
  </si>
  <si>
    <t>ПИР 2016 года</t>
  </si>
  <si>
    <t xml:space="preserve">Распределительные газопроводы по ул. Луговая,Цветочная в х. Усть-Койсуг </t>
  </si>
  <si>
    <t xml:space="preserve">Межпоселковый газопровод к х. Киров </t>
  </si>
  <si>
    <t xml:space="preserve">Распределительный газопровод в х. Киров </t>
  </si>
  <si>
    <t xml:space="preserve">Распределительный газопровод от ШРП №3,55 в пос. шахты Антрацит </t>
  </si>
  <si>
    <t>г. Донецк</t>
  </si>
  <si>
    <t xml:space="preserve">Распределительный газопровод в с. Федосеевка (2 этап) </t>
  </si>
  <si>
    <t>Межпоселковый газопровод к с. Табунщиково</t>
  </si>
  <si>
    <t>Распределительный газопровод в х. Гуково (2 очередь строительства)</t>
  </si>
  <si>
    <t xml:space="preserve">Межпоселковый газопровод от х. Костино-Быстрянский к х. Новопроциков </t>
  </si>
  <si>
    <t xml:space="preserve">Межпоселковый газопровод высокого давления от х. Костино-Быстрянский к х. Русско-Власовский </t>
  </si>
  <si>
    <t xml:space="preserve">Газопровод высокого давления для газоснабжения индивидуальной жилой застройки в районе п. Несветай </t>
  </si>
  <si>
    <t xml:space="preserve">Распределительный газопровод х.Маныч </t>
  </si>
  <si>
    <t>Газопровод высокого давления от с. Ремонтное к п. Новопривольный и далее к п. Привольный</t>
  </si>
  <si>
    <t>Распределительные газопроводы в п. Новопривольный</t>
  </si>
  <si>
    <t>Распределительные газопроводы в п. Привольный</t>
  </si>
  <si>
    <t>Газопровод высокого давления для газоснабжения северо-восточной части жилой застройки г. Ростова-на-Дону (3 очередь строительства)</t>
  </si>
  <si>
    <t>Межпоселковый газопровод от х. Конезавод им. Буденного до х. Юловский  (2 очередь строительства)</t>
  </si>
  <si>
    <t xml:space="preserve">Распределительные газопроводы в х. Юловский </t>
  </si>
  <si>
    <t xml:space="preserve">Распределительный газопровод в п. Супрун </t>
  </si>
  <si>
    <t>Программа газификации Ростовской области на 2017 год</t>
  </si>
  <si>
    <t>Газопровод высокого давления от с.Ремонтное до с.Киевка (5 очередь строительства)</t>
  </si>
  <si>
    <t>Газопровод низкого давления для газоснабжения жилого квартала малоэтажной застройки по пер.Виноградный в ст. Боковская (ПИР)</t>
  </si>
  <si>
    <t>Газопровод низкого давления для газоснабжения жилого квартала малоэтажной застройки по ул.Заречной, пер.Чирский, пер.Терновый, пер.Ковыльный в ст. Боковская (ПИР)</t>
  </si>
  <si>
    <t>Газопровод среднего и низкого давления, ГРПБ для газификации жилых домов в границах ул.Луначарского, Чехова, Фрунзе, Шестой проезд, проезд Чехова (ПИР)</t>
  </si>
  <si>
    <t>Газопровод среднего и низкого давления, ГРПБ для газификации жилых домов в границах ул. Пограничная (ПИР)</t>
  </si>
  <si>
    <t>Разводящие газопроводы в х. Октябрьский (ПИР)</t>
  </si>
  <si>
    <t>Подводящий газопровод к х. Октябрьский (ПИР)</t>
  </si>
  <si>
    <t>Газопровод низкого давления по п.Украинский (ПИР)</t>
  </si>
  <si>
    <t>Распределительные газопроводы низкого давления по х. Михайловский (ПИР)</t>
  </si>
  <si>
    <t>Межпоселковый газопровод высокого давления от х. Верхняковский до х. Михайловский (ПИР)</t>
  </si>
  <si>
    <t>Зерноградский район</t>
  </si>
  <si>
    <t>Миллеровский район</t>
  </si>
  <si>
    <t>Межпоселковый газопровод высокого давления от х. Хмызов до х. Малахов и далее к х. Еритовка (ПИР)</t>
  </si>
  <si>
    <t>Распределительные сети газопровода в х. Малахов (ПИР)</t>
  </si>
  <si>
    <t>Распередительные газопроводы в х. Еритовка (ПИР)</t>
  </si>
  <si>
    <t>Внутрипоселковый разводящий газопровод в х. Ракитный (ПИР)</t>
  </si>
  <si>
    <t>Дубовский район</t>
  </si>
  <si>
    <t>Межпоселковый газопровод от х. Романов до х. Моисеев (ПИР)</t>
  </si>
  <si>
    <t>Распределительный газопровод в х. Моисеев (ПИР)</t>
  </si>
  <si>
    <t>ПИР 2015 года</t>
  </si>
  <si>
    <t>Батайск</t>
  </si>
  <si>
    <t>Газопровод среднего давления по пер. Книжному</t>
  </si>
  <si>
    <t xml:space="preserve">Газопровод среднего давления по ул. Урицкого от ул. Ворошилова до пер. Книжного </t>
  </si>
  <si>
    <t>Газопровод среднего давления по пер. Стадионному от ул. Урицкого до газопровода в районе ПРГШ №84</t>
  </si>
  <si>
    <t>Газопровод высокого давления от ГРС Гуково до существующих сетей газораспределения (ПИР и СМР)</t>
  </si>
  <si>
    <t>Газопровод высокого давления 1 категории к х. Пушкин (2 этап)</t>
  </si>
  <si>
    <t>г. Шахты</t>
  </si>
  <si>
    <t>Газопровод высокого давления от ГРС Шахты до существующих сетей газораспределения (ПИР и СМР)</t>
  </si>
  <si>
    <t>Азов</t>
  </si>
  <si>
    <t>Газопровод    среднего   давления   для   развития   северо-восточной рекреационной зоны г. Азова</t>
  </si>
  <si>
    <t>Реконструкция объектов: «Газопровод ст. Боковская ул. Ленина от ГРП до пер. Чкалова, 105, инв. № 08-00780» (1 этап) и «Подземный надземный газопровод низкого давления от №37 по ул. Ленина ст. Боковская Боковского района, инв. № 08-00790» (2 этап)</t>
  </si>
  <si>
    <t>Реконструкция объектов: «Подземный газопровод высокого давления по ул. Песчаная, 35 х. Дуленков до ГРП по ул Ленина, 37 ст. Боковская Боковского района, инв. №14279»  (1 этап) и «Газопровод среднего давления от ул. Ленина, 23 до ввода в ГРПШ по ул. Ленина, 18 ст. Боковская Боковского района инв. №14286» (2 этап)</t>
  </si>
  <si>
    <t>Распределительный газопровод по ул. Московская, Грибоедова, Заводская, Тургенева мкр Колодезное п. Тарасовский Ростовской области</t>
  </si>
  <si>
    <t>Распределительный газопровод в х. Ольховский Усть-Донецкого района Ростовской области (ПИР)</t>
  </si>
  <si>
    <t>Распределительный газопровод в х. Виноградный Усть-Донецкого района Ростовской области (ПИР)</t>
  </si>
  <si>
    <t>Сети газоснабжения для обеспечения газификации п. Липовка (ПИР)</t>
  </si>
  <si>
    <t>Распределительные газопроводы в с. Табунщиково (ПИР)</t>
  </si>
  <si>
    <t>Распределительный газопровод от ШРП №5 в пос. шахты Антрацит (ПИР)</t>
  </si>
  <si>
    <t>г. Новошахтинск</t>
  </si>
  <si>
    <t>Неклиновский район</t>
  </si>
  <si>
    <t>Межпоселковый газопровод от х. Золотаревка до х. Павлов (ПИР)</t>
  </si>
  <si>
    <t>Распределительный газопровод в х. Павлов (ПИР)</t>
  </si>
  <si>
    <t>Распределительный газопровод для газоснабжения улиц Пионерская, Марата, Мечникова, Чернышевского, Южная, Инициативная, Власть Советов, Партизанская, Воровского, Перспективная, 315 Мелитопольской дивизии (ПИР)</t>
  </si>
  <si>
    <t>Распределительный газопровод в х. Сужено (ПИР)</t>
  </si>
  <si>
    <t>Распределительный газопровод в х. Некрасовка (ПИР)</t>
  </si>
  <si>
    <t>Распределительный газопровод по ул. Южная, Клары Цеткин, Пионерская-больница Электровозная, Знамя победы, Горлова, Войкова (ПИР)</t>
  </si>
  <si>
    <t>Распределительный газопровод от ШРП №50-58 в поселке шахты "Октябрьская" (ПИР)</t>
  </si>
  <si>
    <t>Распределительный газопровод по ул. Колхозная, пер. Садовый (ПИР)</t>
  </si>
  <si>
    <t>Средства на компенсацию расходов по осуществлению технологического присоединения</t>
  </si>
  <si>
    <t>Распределительный газопровод по ул. Молодежная, пер. Западный,                        ул. Дорожная, ул. Дачная, пер. Южный (ПИР)</t>
  </si>
  <si>
    <t xml:space="preserve">Газопровод высокого давления от п. Нижний Саловск к ГРС                                             г. Семикаракорска (1 очередь) </t>
  </si>
  <si>
    <t>Распределительный газопровод от ШРП №57 в поселке шахты №24 (ПИР)</t>
  </si>
  <si>
    <t>Распределительный газопровод низкого давления по улицам Лесная, Островского, Тургенева, Стахановская, Шахтная от ШРП №51 (ПИР)</t>
  </si>
  <si>
    <t>Распределительный газопровод низкого давления по ул. Красносулинская, ул. Российская, ул. Возрождения, пер. Мартовский, пер. Урожайный,  пер. Радостный, пер. Летний, пер. Весенний (ПИР)</t>
  </si>
  <si>
    <t>Распределительные газопроводы по пер. Гайдаренко и ул. Петровского в пос. Чертково Ростовской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</si>
</sst>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_р_."/>
    <numFmt numFmtId="166" formatCode="#,##0.000"/>
    <numFmt numFmtId="167" formatCode="#,##0.000;[Red]#,##0.000"/>
  </numFmts>
  <fonts count="13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3F3E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6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166" fontId="2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66" fontId="3" fillId="2" borderId="1" xfId="0" applyNumberFormat="1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vertical="center" wrapText="1"/>
    </xf>
    <xf numFmtId="166" fontId="2" fillId="2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2" fillId="0" borderId="0" xfId="0" applyFont="1" applyFill="1"/>
    <xf numFmtId="164" fontId="0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 applyProtection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5" xfId="1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3" fontId="2" fillId="4" borderId="3" xfId="0" applyNumberFormat="1" applyFont="1" applyFill="1" applyBorder="1" applyAlignment="1">
      <alignment horizontal="center" vertical="center" wrapText="1"/>
    </xf>
    <xf numFmtId="167" fontId="1" fillId="4" borderId="1" xfId="0" applyNumberFormat="1" applyFont="1" applyFill="1" applyBorder="1" applyAlignment="1">
      <alignment horizontal="center" vertical="center" wrapText="1"/>
    </xf>
    <xf numFmtId="3" fontId="2" fillId="4" borderId="3" xfId="0" applyNumberFormat="1" applyFont="1" applyFill="1" applyBorder="1" applyAlignment="1" applyProtection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166" fontId="1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" fontId="2" fillId="4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colors>
    <mruColors>
      <color rgb="FFC3F3E0"/>
      <color rgb="FFCBAAE4"/>
      <color rgb="FFDCC5ED"/>
      <color rgb="FFBC8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2"/>
  <sheetViews>
    <sheetView tabSelected="1" view="pageBreakPreview" topLeftCell="A142" zoomScale="75" zoomScaleSheetLayoutView="75" workbookViewId="0">
      <selection activeCell="E95" sqref="E95"/>
    </sheetView>
  </sheetViews>
  <sheetFormatPr defaultColWidth="9.125" defaultRowHeight="14.15" x14ac:dyDescent="0.25"/>
  <cols>
    <col min="1" max="1" width="5" style="25" customWidth="1"/>
    <col min="2" max="2" width="67.125" style="26" customWidth="1"/>
    <col min="3" max="3" width="16.375" style="25" customWidth="1"/>
    <col min="4" max="4" width="16.375" style="27" customWidth="1"/>
    <col min="5" max="5" width="23" style="28" customWidth="1"/>
    <col min="6" max="6" width="23.125" style="29" customWidth="1"/>
    <col min="7" max="7" width="23.125" style="30" customWidth="1"/>
    <col min="8" max="8" width="19.875" style="28" customWidth="1"/>
    <col min="9" max="9" width="17.625" style="31" customWidth="1"/>
    <col min="10" max="10" width="16.625" style="31" customWidth="1"/>
    <col min="11" max="11" width="22.875" style="10" customWidth="1"/>
    <col min="12" max="16384" width="9.125" style="10"/>
  </cols>
  <sheetData>
    <row r="1" spans="1:16" x14ac:dyDescent="0.25">
      <c r="A1" s="151" t="s">
        <v>113</v>
      </c>
      <c r="B1" s="152"/>
      <c r="C1" s="152"/>
      <c r="D1" s="152"/>
      <c r="E1" s="152"/>
      <c r="F1" s="152"/>
      <c r="G1" s="152"/>
      <c r="H1" s="152"/>
      <c r="I1" s="152"/>
      <c r="J1" s="152"/>
      <c r="K1" s="24"/>
      <c r="L1" s="24"/>
      <c r="M1" s="24"/>
      <c r="N1" s="24"/>
      <c r="O1" s="24"/>
      <c r="P1" s="24"/>
    </row>
    <row r="2" spans="1:16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24"/>
      <c r="L2" s="24"/>
      <c r="M2" s="24"/>
      <c r="N2" s="24"/>
      <c r="O2" s="24"/>
      <c r="P2" s="24"/>
    </row>
    <row r="3" spans="1:16" ht="15" customHeight="1" x14ac:dyDescent="0.25">
      <c r="A3" s="154" t="s">
        <v>0</v>
      </c>
      <c r="B3" s="154" t="s">
        <v>1</v>
      </c>
      <c r="C3" s="154" t="s">
        <v>2</v>
      </c>
      <c r="D3" s="150" t="s">
        <v>3</v>
      </c>
      <c r="E3" s="154" t="s">
        <v>4</v>
      </c>
      <c r="F3" s="154"/>
      <c r="G3" s="154"/>
      <c r="H3" s="148" t="s">
        <v>89</v>
      </c>
      <c r="I3" s="149" t="s">
        <v>5</v>
      </c>
      <c r="J3" s="150" t="s">
        <v>6</v>
      </c>
      <c r="K3" s="24"/>
      <c r="L3" s="24"/>
      <c r="M3" s="24"/>
      <c r="N3" s="24"/>
      <c r="O3" s="24"/>
      <c r="P3" s="24"/>
    </row>
    <row r="4" spans="1:16" ht="59.9" customHeight="1" x14ac:dyDescent="0.25">
      <c r="A4" s="154"/>
      <c r="B4" s="154"/>
      <c r="C4" s="154"/>
      <c r="D4" s="150"/>
      <c r="E4" s="114" t="s">
        <v>88</v>
      </c>
      <c r="F4" s="11" t="s">
        <v>7</v>
      </c>
      <c r="G4" s="12" t="s">
        <v>87</v>
      </c>
      <c r="H4" s="148"/>
      <c r="I4" s="149"/>
      <c r="J4" s="150"/>
      <c r="K4" s="24"/>
      <c r="L4" s="24"/>
      <c r="M4" s="24"/>
      <c r="N4" s="24"/>
      <c r="O4" s="24"/>
      <c r="P4" s="24"/>
    </row>
    <row r="5" spans="1:16" ht="24.25" customHeight="1" x14ac:dyDescent="0.25">
      <c r="A5" s="136" t="s">
        <v>27</v>
      </c>
      <c r="B5" s="137"/>
      <c r="C5" s="137"/>
      <c r="D5" s="137"/>
      <c r="E5" s="137"/>
      <c r="F5" s="137"/>
      <c r="G5" s="137"/>
      <c r="H5" s="137"/>
      <c r="I5" s="137"/>
      <c r="J5" s="137"/>
      <c r="K5" s="24"/>
      <c r="L5" s="24"/>
      <c r="M5" s="24"/>
      <c r="N5" s="24"/>
      <c r="O5" s="24"/>
      <c r="P5" s="24"/>
    </row>
    <row r="6" spans="1:16" x14ac:dyDescent="0.25">
      <c r="A6" s="72"/>
      <c r="B6" s="73"/>
      <c r="C6" s="73"/>
      <c r="D6" s="73"/>
      <c r="E6" s="73"/>
      <c r="F6" s="73"/>
      <c r="G6" s="73"/>
      <c r="H6" s="73"/>
      <c r="I6" s="73"/>
      <c r="J6" s="73"/>
      <c r="K6" s="24"/>
      <c r="L6" s="24"/>
      <c r="M6" s="24"/>
      <c r="N6" s="24"/>
      <c r="O6" s="24"/>
      <c r="P6" s="24"/>
    </row>
    <row r="7" spans="1:16" x14ac:dyDescent="0.25">
      <c r="A7" s="80"/>
      <c r="B7" s="81" t="s">
        <v>25</v>
      </c>
      <c r="C7" s="81"/>
      <c r="D7" s="82"/>
      <c r="E7" s="83">
        <f>E8+E9</f>
        <v>1499.992</v>
      </c>
      <c r="F7" s="83">
        <f t="shared" ref="F7:G7" si="0">F8+F9</f>
        <v>0</v>
      </c>
      <c r="G7" s="83">
        <f t="shared" si="0"/>
        <v>9263</v>
      </c>
      <c r="H7" s="83">
        <f>E7+F7+G7</f>
        <v>10762.992</v>
      </c>
      <c r="I7" s="84"/>
      <c r="J7" s="82"/>
      <c r="K7" s="76"/>
      <c r="L7" s="24"/>
      <c r="M7" s="24"/>
      <c r="N7" s="24"/>
      <c r="O7" s="24"/>
      <c r="P7" s="24"/>
    </row>
    <row r="8" spans="1:16" ht="39.700000000000003" customHeight="1" x14ac:dyDescent="0.25">
      <c r="A8" s="13">
        <v>1</v>
      </c>
      <c r="B8" s="17" t="s">
        <v>92</v>
      </c>
      <c r="C8" s="13" t="s">
        <v>93</v>
      </c>
      <c r="D8" s="14">
        <v>3</v>
      </c>
      <c r="E8" s="33"/>
      <c r="F8" s="54"/>
      <c r="G8" s="15">
        <v>9263</v>
      </c>
      <c r="H8" s="22"/>
      <c r="I8" s="16"/>
      <c r="J8" s="14"/>
      <c r="K8" s="107"/>
      <c r="L8" s="24"/>
      <c r="M8" s="24"/>
      <c r="N8" s="24"/>
      <c r="O8" s="24"/>
      <c r="P8" s="24"/>
    </row>
    <row r="9" spans="1:16" ht="33" customHeight="1" x14ac:dyDescent="0.25">
      <c r="A9" s="13">
        <v>2</v>
      </c>
      <c r="B9" s="2" t="s">
        <v>94</v>
      </c>
      <c r="C9" s="13" t="s">
        <v>93</v>
      </c>
      <c r="D9" s="14">
        <v>0.8</v>
      </c>
      <c r="E9" s="4">
        <v>1499.992</v>
      </c>
      <c r="F9" s="12"/>
      <c r="G9" s="15"/>
      <c r="H9" s="12"/>
      <c r="I9" s="5">
        <v>23</v>
      </c>
      <c r="J9" s="3">
        <f>E9/I9</f>
        <v>65.217043478260862</v>
      </c>
      <c r="K9" s="76"/>
      <c r="L9" s="24"/>
      <c r="M9" s="24"/>
      <c r="N9" s="24"/>
      <c r="O9" s="24"/>
      <c r="P9" s="24"/>
    </row>
    <row r="10" spans="1:16" x14ac:dyDescent="0.25">
      <c r="A10" s="80"/>
      <c r="B10" s="81" t="s">
        <v>142</v>
      </c>
      <c r="C10" s="81"/>
      <c r="D10" s="82"/>
      <c r="E10" s="83">
        <f>E11</f>
        <v>215.68800233614618</v>
      </c>
      <c r="F10" s="83">
        <v>0</v>
      </c>
      <c r="G10" s="83">
        <v>0</v>
      </c>
      <c r="H10" s="83">
        <f>E10</f>
        <v>215.68800233614618</v>
      </c>
      <c r="I10" s="84"/>
      <c r="J10" s="82"/>
      <c r="K10" s="76"/>
      <c r="L10" s="24"/>
      <c r="M10" s="24"/>
      <c r="N10" s="24"/>
      <c r="O10" s="24"/>
      <c r="P10" s="24"/>
    </row>
    <row r="11" spans="1:16" ht="33" customHeight="1" x14ac:dyDescent="0.25">
      <c r="A11" s="13">
        <v>3</v>
      </c>
      <c r="B11" s="2" t="s">
        <v>143</v>
      </c>
      <c r="C11" s="13" t="s">
        <v>133</v>
      </c>
      <c r="D11" s="14">
        <v>5.9589310088817758E-2</v>
      </c>
      <c r="E11" s="4">
        <v>215.68800233614618</v>
      </c>
      <c r="F11" s="12"/>
      <c r="G11" s="15"/>
      <c r="H11" s="12"/>
      <c r="I11" s="5"/>
      <c r="J11" s="3"/>
      <c r="K11" s="76"/>
      <c r="L11" s="24"/>
      <c r="M11" s="24"/>
      <c r="N11" s="24"/>
      <c r="O11" s="24"/>
      <c r="P11" s="24"/>
    </row>
    <row r="12" spans="1:16" x14ac:dyDescent="0.25">
      <c r="A12" s="80"/>
      <c r="B12" s="85" t="s">
        <v>20</v>
      </c>
      <c r="C12" s="80"/>
      <c r="D12" s="86"/>
      <c r="E12" s="87">
        <f>E13+E14</f>
        <v>21004</v>
      </c>
      <c r="F12" s="87">
        <f t="shared" ref="F12:G12" si="1">F13+F14</f>
        <v>0</v>
      </c>
      <c r="G12" s="87">
        <f t="shared" si="1"/>
        <v>0</v>
      </c>
      <c r="H12" s="87">
        <f>E12+F12+G12</f>
        <v>21004</v>
      </c>
      <c r="I12" s="88"/>
      <c r="J12" s="82"/>
      <c r="K12" s="76"/>
      <c r="L12" s="24"/>
      <c r="M12" s="24"/>
      <c r="N12" s="24"/>
      <c r="O12" s="24"/>
      <c r="P12" s="24"/>
    </row>
    <row r="13" spans="1:16" ht="20.9" customHeight="1" x14ac:dyDescent="0.25">
      <c r="A13" s="32">
        <v>4</v>
      </c>
      <c r="B13" s="2" t="s">
        <v>95</v>
      </c>
      <c r="C13" s="1" t="s">
        <v>93</v>
      </c>
      <c r="D13" s="3">
        <v>8</v>
      </c>
      <c r="E13" s="33">
        <v>14101</v>
      </c>
      <c r="F13" s="34"/>
      <c r="G13" s="4"/>
      <c r="H13" s="35"/>
      <c r="I13" s="138">
        <v>102</v>
      </c>
      <c r="J13" s="140">
        <f>(E13+E14)/I13</f>
        <v>205.92156862745097</v>
      </c>
      <c r="K13" s="78"/>
      <c r="L13" s="24"/>
      <c r="M13" s="24"/>
      <c r="N13" s="24"/>
      <c r="O13" s="24"/>
      <c r="P13" s="24"/>
    </row>
    <row r="14" spans="1:16" ht="19.2" customHeight="1" x14ac:dyDescent="0.25">
      <c r="A14" s="32">
        <v>5</v>
      </c>
      <c r="B14" s="2" t="s">
        <v>96</v>
      </c>
      <c r="C14" s="1" t="s">
        <v>93</v>
      </c>
      <c r="D14" s="3">
        <v>3.9</v>
      </c>
      <c r="E14" s="33">
        <v>6903</v>
      </c>
      <c r="F14" s="34"/>
      <c r="G14" s="4"/>
      <c r="H14" s="35"/>
      <c r="I14" s="139"/>
      <c r="J14" s="141"/>
      <c r="K14" s="78"/>
      <c r="L14" s="24"/>
      <c r="M14" s="24"/>
      <c r="N14" s="24"/>
      <c r="O14" s="24"/>
      <c r="P14" s="24"/>
    </row>
    <row r="15" spans="1:16" ht="14.15" customHeight="1" x14ac:dyDescent="0.25">
      <c r="A15" s="80"/>
      <c r="B15" s="85" t="s">
        <v>134</v>
      </c>
      <c r="C15" s="80"/>
      <c r="D15" s="86"/>
      <c r="E15" s="83">
        <f>E16+E17+E18</f>
        <v>5552.08</v>
      </c>
      <c r="F15" s="83">
        <f t="shared" ref="F15:G15" si="2">F16+F17+F18</f>
        <v>0</v>
      </c>
      <c r="G15" s="83">
        <f t="shared" si="2"/>
        <v>0</v>
      </c>
      <c r="H15" s="87">
        <f>E15+F15+G15</f>
        <v>5552.08</v>
      </c>
      <c r="I15" s="108"/>
      <c r="J15" s="98"/>
      <c r="K15" s="78"/>
      <c r="L15" s="24"/>
      <c r="M15" s="24"/>
      <c r="N15" s="24"/>
      <c r="O15" s="24"/>
      <c r="P15" s="24"/>
    </row>
    <row r="16" spans="1:16" ht="33.65" customHeight="1" x14ac:dyDescent="0.25">
      <c r="A16" s="32">
        <v>6</v>
      </c>
      <c r="B16" s="2" t="s">
        <v>136</v>
      </c>
      <c r="C16" s="1" t="s">
        <v>133</v>
      </c>
      <c r="D16" s="3">
        <v>0.5</v>
      </c>
      <c r="E16" s="33">
        <v>3123.8</v>
      </c>
      <c r="F16" s="34"/>
      <c r="G16" s="4"/>
      <c r="H16" s="35"/>
      <c r="I16" s="112"/>
      <c r="J16" s="113"/>
      <c r="K16" s="78"/>
      <c r="L16" s="24"/>
      <c r="M16" s="24"/>
      <c r="N16" s="24"/>
      <c r="O16" s="24"/>
      <c r="P16" s="24"/>
    </row>
    <row r="17" spans="1:16" ht="27.25" customHeight="1" x14ac:dyDescent="0.25">
      <c r="A17" s="32">
        <v>7</v>
      </c>
      <c r="B17" s="2" t="s">
        <v>135</v>
      </c>
      <c r="C17" s="1" t="s">
        <v>133</v>
      </c>
      <c r="D17" s="3">
        <v>0.1</v>
      </c>
      <c r="E17" s="33">
        <v>420.34</v>
      </c>
      <c r="F17" s="34"/>
      <c r="G17" s="4"/>
      <c r="H17" s="35"/>
      <c r="I17" s="112"/>
      <c r="J17" s="113"/>
      <c r="K17" s="78"/>
      <c r="L17" s="24"/>
      <c r="M17" s="24"/>
      <c r="N17" s="24"/>
      <c r="O17" s="24"/>
      <c r="P17" s="24"/>
    </row>
    <row r="18" spans="1:16" ht="30.95" customHeight="1" x14ac:dyDescent="0.25">
      <c r="A18" s="32">
        <v>8</v>
      </c>
      <c r="B18" s="2" t="s">
        <v>137</v>
      </c>
      <c r="C18" s="1" t="s">
        <v>133</v>
      </c>
      <c r="D18" s="3">
        <v>0.4</v>
      </c>
      <c r="E18" s="33">
        <v>2007.94</v>
      </c>
      <c r="F18" s="34"/>
      <c r="G18" s="4"/>
      <c r="H18" s="35"/>
      <c r="I18" s="112"/>
      <c r="J18" s="113"/>
      <c r="K18" s="78"/>
      <c r="L18" s="24"/>
      <c r="M18" s="24"/>
      <c r="N18" s="24"/>
      <c r="O18" s="24"/>
      <c r="P18" s="24"/>
    </row>
    <row r="19" spans="1:16" s="38" customFormat="1" x14ac:dyDescent="0.25">
      <c r="A19" s="80"/>
      <c r="B19" s="81" t="s">
        <v>9</v>
      </c>
      <c r="C19" s="80"/>
      <c r="D19" s="86"/>
      <c r="E19" s="87">
        <f>E20+E21</f>
        <v>5017.0889999999999</v>
      </c>
      <c r="F19" s="87">
        <f>F20+F21</f>
        <v>0</v>
      </c>
      <c r="G19" s="87">
        <f>G20+G21</f>
        <v>0</v>
      </c>
      <c r="H19" s="87">
        <f>E19+F19+G19</f>
        <v>5017.0889999999999</v>
      </c>
      <c r="I19" s="89"/>
      <c r="J19" s="86"/>
      <c r="K19" s="77"/>
    </row>
    <row r="20" spans="1:16" ht="49.15" customHeight="1" x14ac:dyDescent="0.25">
      <c r="A20" s="13">
        <v>9</v>
      </c>
      <c r="B20" s="2" t="s">
        <v>115</v>
      </c>
      <c r="C20" s="1" t="s">
        <v>8</v>
      </c>
      <c r="D20" s="3">
        <v>1.8</v>
      </c>
      <c r="E20" s="4">
        <v>2348.5309999999999</v>
      </c>
      <c r="F20" s="4"/>
      <c r="G20" s="4"/>
      <c r="H20" s="4"/>
      <c r="I20" s="5">
        <v>30</v>
      </c>
      <c r="J20" s="3">
        <f>E20/I20</f>
        <v>78.284366666666671</v>
      </c>
      <c r="K20" s="79"/>
      <c r="L20" s="24"/>
      <c r="M20" s="24"/>
      <c r="N20" s="24"/>
      <c r="O20" s="24"/>
      <c r="P20" s="24"/>
    </row>
    <row r="21" spans="1:16" ht="55.2" customHeight="1" x14ac:dyDescent="0.25">
      <c r="A21" s="13">
        <v>10</v>
      </c>
      <c r="B21" s="2" t="s">
        <v>116</v>
      </c>
      <c r="C21" s="1" t="s">
        <v>8</v>
      </c>
      <c r="D21" s="3">
        <v>2.2000000000000002</v>
      </c>
      <c r="E21" s="4">
        <v>2668.558</v>
      </c>
      <c r="F21" s="4"/>
      <c r="G21" s="4"/>
      <c r="H21" s="4"/>
      <c r="I21" s="5">
        <v>45</v>
      </c>
      <c r="J21" s="3">
        <f>E21/I21</f>
        <v>59.301288888888891</v>
      </c>
      <c r="K21" s="79"/>
      <c r="L21" s="24"/>
      <c r="M21" s="24"/>
      <c r="N21" s="24"/>
      <c r="O21" s="24"/>
      <c r="P21" s="24"/>
    </row>
    <row r="22" spans="1:16" ht="18.2" customHeight="1" x14ac:dyDescent="0.25">
      <c r="A22" s="80"/>
      <c r="B22" s="81" t="s">
        <v>10</v>
      </c>
      <c r="C22" s="80"/>
      <c r="D22" s="86"/>
      <c r="E22" s="87">
        <f>E23+E24</f>
        <v>12817.867</v>
      </c>
      <c r="F22" s="87">
        <f t="shared" ref="F22:G22" si="3">F23+F24</f>
        <v>0</v>
      </c>
      <c r="G22" s="87">
        <f t="shared" si="3"/>
        <v>0</v>
      </c>
      <c r="H22" s="87">
        <f>E22+F22+G22</f>
        <v>12817.867</v>
      </c>
      <c r="I22" s="89"/>
      <c r="J22" s="86"/>
      <c r="K22" s="79"/>
      <c r="L22" s="24"/>
      <c r="M22" s="24"/>
      <c r="N22" s="24"/>
      <c r="O22" s="24"/>
      <c r="P22" s="24"/>
    </row>
    <row r="23" spans="1:16" ht="39.700000000000003" customHeight="1" x14ac:dyDescent="0.25">
      <c r="A23" s="13">
        <v>11</v>
      </c>
      <c r="B23" s="2" t="s">
        <v>123</v>
      </c>
      <c r="C23" s="1" t="s">
        <v>8</v>
      </c>
      <c r="D23" s="3">
        <v>10</v>
      </c>
      <c r="E23" s="4">
        <v>9280.2960000000003</v>
      </c>
      <c r="F23" s="4"/>
      <c r="G23" s="4"/>
      <c r="H23" s="4"/>
      <c r="I23" s="133">
        <v>139</v>
      </c>
      <c r="J23" s="140">
        <f>(E23+E24)/I23</f>
        <v>92.214870503597126</v>
      </c>
      <c r="K23" s="79"/>
      <c r="L23" s="24"/>
      <c r="M23" s="24"/>
      <c r="N23" s="24"/>
      <c r="O23" s="24"/>
      <c r="P23" s="24"/>
    </row>
    <row r="24" spans="1:16" ht="36.35" customHeight="1" x14ac:dyDescent="0.25">
      <c r="A24" s="13">
        <v>12</v>
      </c>
      <c r="B24" s="2" t="s">
        <v>122</v>
      </c>
      <c r="C24" s="1" t="s">
        <v>8</v>
      </c>
      <c r="D24" s="3">
        <v>3.5</v>
      </c>
      <c r="E24" s="4">
        <v>3537.5709999999999</v>
      </c>
      <c r="F24" s="4"/>
      <c r="G24" s="4"/>
      <c r="H24" s="4"/>
      <c r="I24" s="134"/>
      <c r="J24" s="134"/>
      <c r="K24" s="79"/>
      <c r="L24" s="24"/>
      <c r="M24" s="24"/>
      <c r="N24" s="24"/>
      <c r="O24" s="24"/>
      <c r="P24" s="24"/>
    </row>
    <row r="25" spans="1:16" x14ac:dyDescent="0.25">
      <c r="A25" s="80"/>
      <c r="B25" s="81" t="s">
        <v>11</v>
      </c>
      <c r="C25" s="90"/>
      <c r="D25" s="82"/>
      <c r="E25" s="87">
        <f>E26+E27+E28+E29+E30+E31+E32+E33+E34</f>
        <v>52827.930999999997</v>
      </c>
      <c r="F25" s="87">
        <f t="shared" ref="F25:G25" si="4">F26+F34+F33</f>
        <v>0</v>
      </c>
      <c r="G25" s="87">
        <f t="shared" si="4"/>
        <v>60872.947</v>
      </c>
      <c r="H25" s="87">
        <f>E25+F25+G25</f>
        <v>113700.878</v>
      </c>
      <c r="I25" s="88"/>
      <c r="J25" s="88"/>
      <c r="K25" s="76"/>
      <c r="L25" s="24"/>
      <c r="M25" s="24"/>
      <c r="N25" s="24"/>
      <c r="O25" s="24"/>
      <c r="P25" s="24"/>
    </row>
    <row r="26" spans="1:16" ht="33.65" customHeight="1" x14ac:dyDescent="0.25">
      <c r="A26" s="13">
        <v>13</v>
      </c>
      <c r="B26" s="18" t="s">
        <v>97</v>
      </c>
      <c r="C26" s="13" t="s">
        <v>93</v>
      </c>
      <c r="D26" s="14">
        <v>8</v>
      </c>
      <c r="E26" s="4">
        <v>14101</v>
      </c>
      <c r="F26" s="15"/>
      <c r="G26" s="15"/>
      <c r="H26" s="15"/>
      <c r="I26" s="13">
        <v>506</v>
      </c>
      <c r="J26" s="3">
        <f>E26/I26</f>
        <v>27.867588932806324</v>
      </c>
      <c r="K26" s="76"/>
      <c r="L26" s="24"/>
      <c r="M26" s="24"/>
      <c r="N26" s="24"/>
      <c r="O26" s="24"/>
      <c r="P26" s="24"/>
    </row>
    <row r="27" spans="1:16" ht="33.65" customHeight="1" x14ac:dyDescent="0.25">
      <c r="A27" s="13">
        <v>14</v>
      </c>
      <c r="B27" s="18" t="s">
        <v>165</v>
      </c>
      <c r="C27" s="1" t="s">
        <v>8</v>
      </c>
      <c r="D27" s="14">
        <v>3</v>
      </c>
      <c r="E27" s="4">
        <v>4010.1770000000001</v>
      </c>
      <c r="F27" s="15"/>
      <c r="G27" s="15"/>
      <c r="H27" s="15"/>
      <c r="I27" s="13">
        <v>187</v>
      </c>
      <c r="J27" s="3">
        <f>E27/I27</f>
        <v>21.444796791443849</v>
      </c>
      <c r="K27" s="76"/>
      <c r="L27" s="24"/>
      <c r="M27" s="24"/>
      <c r="N27" s="24"/>
      <c r="O27" s="24"/>
      <c r="P27" s="24"/>
    </row>
    <row r="28" spans="1:16" ht="33.65" customHeight="1" x14ac:dyDescent="0.25">
      <c r="A28" s="13">
        <v>15</v>
      </c>
      <c r="B28" s="18" t="s">
        <v>163</v>
      </c>
      <c r="C28" s="1" t="s">
        <v>8</v>
      </c>
      <c r="D28" s="14">
        <v>1.2</v>
      </c>
      <c r="E28" s="4">
        <v>1773.241</v>
      </c>
      <c r="F28" s="15"/>
      <c r="G28" s="15"/>
      <c r="H28" s="15"/>
      <c r="I28" s="13">
        <v>55</v>
      </c>
      <c r="J28" s="3">
        <f>E28/I28</f>
        <v>32.240745454545454</v>
      </c>
      <c r="K28" s="76"/>
      <c r="L28" s="24"/>
      <c r="M28" s="24"/>
      <c r="N28" s="24"/>
      <c r="O28" s="24"/>
      <c r="P28" s="24"/>
    </row>
    <row r="29" spans="1:16" ht="61.6" customHeight="1" x14ac:dyDescent="0.25">
      <c r="A29" s="13">
        <v>16</v>
      </c>
      <c r="B29" s="17" t="s">
        <v>167</v>
      </c>
      <c r="C29" s="13" t="s">
        <v>8</v>
      </c>
      <c r="D29" s="14">
        <v>3.1</v>
      </c>
      <c r="E29" s="4">
        <v>4066.748</v>
      </c>
      <c r="F29" s="15"/>
      <c r="G29" s="15"/>
      <c r="H29" s="15"/>
      <c r="I29" s="13">
        <v>126</v>
      </c>
      <c r="J29" s="3">
        <f t="shared" ref="J29:J32" si="5">E29/I29</f>
        <v>32.275777777777776</v>
      </c>
      <c r="K29" s="76"/>
      <c r="L29" s="24"/>
      <c r="M29" s="24"/>
      <c r="N29" s="24"/>
      <c r="O29" s="24"/>
      <c r="P29" s="24"/>
    </row>
    <row r="30" spans="1:16" ht="33.65" customHeight="1" x14ac:dyDescent="0.25">
      <c r="A30" s="13">
        <v>17</v>
      </c>
      <c r="B30" s="18" t="s">
        <v>160</v>
      </c>
      <c r="C30" s="13" t="s">
        <v>8</v>
      </c>
      <c r="D30" s="14">
        <v>2.1</v>
      </c>
      <c r="E30" s="4">
        <v>2599.2109999999998</v>
      </c>
      <c r="F30" s="15"/>
      <c r="G30" s="15"/>
      <c r="H30" s="15"/>
      <c r="I30" s="13">
        <v>191</v>
      </c>
      <c r="J30" s="3">
        <f t="shared" si="5"/>
        <v>13.608434554973821</v>
      </c>
      <c r="K30" s="76"/>
      <c r="L30" s="24"/>
      <c r="M30" s="24"/>
      <c r="N30" s="24"/>
      <c r="O30" s="24"/>
      <c r="P30" s="24"/>
    </row>
    <row r="31" spans="1:16" ht="33.65" customHeight="1" x14ac:dyDescent="0.25">
      <c r="A31" s="13">
        <v>18</v>
      </c>
      <c r="B31" s="18" t="s">
        <v>161</v>
      </c>
      <c r="C31" s="13" t="s">
        <v>8</v>
      </c>
      <c r="D31" s="14">
        <v>2.5</v>
      </c>
      <c r="E31" s="4">
        <v>3045.7979999999998</v>
      </c>
      <c r="F31" s="15"/>
      <c r="G31" s="15"/>
      <c r="H31" s="15"/>
      <c r="I31" s="13">
        <v>125</v>
      </c>
      <c r="J31" s="3">
        <f t="shared" si="5"/>
        <v>24.366383999999996</v>
      </c>
      <c r="K31" s="76"/>
      <c r="L31" s="24"/>
      <c r="M31" s="24"/>
      <c r="N31" s="24"/>
      <c r="O31" s="24"/>
      <c r="P31" s="24"/>
    </row>
    <row r="32" spans="1:16" ht="33.65" customHeight="1" x14ac:dyDescent="0.25">
      <c r="A32" s="13">
        <v>19</v>
      </c>
      <c r="B32" s="18" t="s">
        <v>166</v>
      </c>
      <c r="C32" s="13" t="s">
        <v>8</v>
      </c>
      <c r="D32" s="14">
        <v>1.6</v>
      </c>
      <c r="E32" s="4">
        <v>2267.0279999999998</v>
      </c>
      <c r="F32" s="15"/>
      <c r="G32" s="15"/>
      <c r="H32" s="15"/>
      <c r="I32" s="13">
        <v>130</v>
      </c>
      <c r="J32" s="3">
        <f t="shared" si="5"/>
        <v>17.438676923076923</v>
      </c>
      <c r="K32" s="76"/>
      <c r="L32" s="24"/>
      <c r="M32" s="24"/>
      <c r="N32" s="24"/>
      <c r="O32" s="24"/>
      <c r="P32" s="24"/>
    </row>
    <row r="33" spans="1:16" ht="33.65" customHeight="1" x14ac:dyDescent="0.25">
      <c r="A33" s="1">
        <v>20</v>
      </c>
      <c r="B33" s="6" t="s">
        <v>151</v>
      </c>
      <c r="C33" s="1" t="s">
        <v>8</v>
      </c>
      <c r="D33" s="3">
        <v>4.5</v>
      </c>
      <c r="E33" s="4"/>
      <c r="F33" s="4"/>
      <c r="G33" s="4">
        <v>5567.9470000000001</v>
      </c>
      <c r="H33" s="4"/>
      <c r="I33" s="1">
        <v>256</v>
      </c>
      <c r="J33" s="3">
        <f>G33/I33</f>
        <v>21.74979296875</v>
      </c>
      <c r="K33" s="76"/>
      <c r="L33" s="24"/>
      <c r="M33" s="24"/>
      <c r="N33" s="24"/>
      <c r="O33" s="24"/>
      <c r="P33" s="24"/>
    </row>
    <row r="34" spans="1:16" ht="33.65" customHeight="1" x14ac:dyDescent="0.25">
      <c r="A34" s="13">
        <v>21</v>
      </c>
      <c r="B34" s="6" t="s">
        <v>138</v>
      </c>
      <c r="C34" s="1" t="s">
        <v>8</v>
      </c>
      <c r="D34" s="3">
        <v>2.6</v>
      </c>
      <c r="E34" s="4">
        <v>20964.727999999999</v>
      </c>
      <c r="F34" s="4"/>
      <c r="G34" s="4">
        <v>55305</v>
      </c>
      <c r="H34" s="4"/>
      <c r="I34" s="1"/>
      <c r="J34" s="3"/>
      <c r="K34" s="76"/>
      <c r="L34" s="24"/>
      <c r="M34" s="24"/>
      <c r="N34" s="24"/>
      <c r="O34" s="24"/>
      <c r="P34" s="24"/>
    </row>
    <row r="35" spans="1:16" x14ac:dyDescent="0.25">
      <c r="A35" s="80"/>
      <c r="B35" s="81" t="s">
        <v>98</v>
      </c>
      <c r="C35" s="80"/>
      <c r="D35" s="86"/>
      <c r="E35" s="87">
        <f>E36+E37</f>
        <v>5898.7219999999998</v>
      </c>
      <c r="F35" s="87">
        <f>F36</f>
        <v>0</v>
      </c>
      <c r="G35" s="87">
        <f>G36</f>
        <v>0</v>
      </c>
      <c r="H35" s="87">
        <f>E35+F35+G35</f>
        <v>5898.7219999999998</v>
      </c>
      <c r="I35" s="80"/>
      <c r="J35" s="86"/>
      <c r="K35" s="76"/>
      <c r="L35" s="24"/>
      <c r="M35" s="24"/>
      <c r="N35" s="24"/>
      <c r="O35" s="24"/>
      <c r="P35" s="24"/>
    </row>
    <row r="36" spans="1:16" ht="52.5" customHeight="1" x14ac:dyDescent="0.25">
      <c r="A36" s="13">
        <v>22</v>
      </c>
      <c r="B36" s="2" t="s">
        <v>117</v>
      </c>
      <c r="C36" s="13" t="s">
        <v>8</v>
      </c>
      <c r="D36" s="14">
        <v>1.9</v>
      </c>
      <c r="E36" s="4">
        <v>2632.7469999999998</v>
      </c>
      <c r="F36" s="15"/>
      <c r="G36" s="15"/>
      <c r="H36" s="15"/>
      <c r="I36" s="13">
        <v>47</v>
      </c>
      <c r="J36" s="3">
        <f>E36/I36</f>
        <v>56.01589361702127</v>
      </c>
      <c r="K36" s="79"/>
      <c r="L36" s="24"/>
      <c r="M36" s="24"/>
      <c r="N36" s="24"/>
      <c r="O36" s="24"/>
      <c r="P36" s="24"/>
    </row>
    <row r="37" spans="1:16" ht="43.4" customHeight="1" x14ac:dyDescent="0.25">
      <c r="A37" s="13">
        <v>23</v>
      </c>
      <c r="B37" s="2" t="s">
        <v>118</v>
      </c>
      <c r="C37" s="13" t="s">
        <v>8</v>
      </c>
      <c r="D37" s="14">
        <v>3.1</v>
      </c>
      <c r="E37" s="4">
        <v>3265.9749999999999</v>
      </c>
      <c r="F37" s="15"/>
      <c r="G37" s="15"/>
      <c r="H37" s="15"/>
      <c r="I37" s="13">
        <v>74</v>
      </c>
      <c r="J37" s="3">
        <f>E37/I37</f>
        <v>44.134797297297297</v>
      </c>
      <c r="K37" s="79"/>
      <c r="L37" s="24"/>
      <c r="M37" s="24"/>
      <c r="N37" s="24"/>
      <c r="O37" s="24"/>
      <c r="P37" s="24"/>
    </row>
    <row r="38" spans="1:16" ht="18.2" customHeight="1" x14ac:dyDescent="0.25">
      <c r="A38" s="80"/>
      <c r="B38" s="81" t="s">
        <v>130</v>
      </c>
      <c r="C38" s="80"/>
      <c r="D38" s="86"/>
      <c r="E38" s="87">
        <f>E39+E40</f>
        <v>5575.9840000000004</v>
      </c>
      <c r="F38" s="87">
        <f t="shared" ref="F38:G38" si="6">F39+F40</f>
        <v>0</v>
      </c>
      <c r="G38" s="87">
        <f t="shared" si="6"/>
        <v>0</v>
      </c>
      <c r="H38" s="87">
        <f>E38+F38+G38</f>
        <v>5575.9840000000004</v>
      </c>
      <c r="I38" s="80"/>
      <c r="J38" s="86"/>
      <c r="K38" s="79"/>
      <c r="L38" s="24"/>
      <c r="M38" s="24"/>
      <c r="N38" s="24"/>
      <c r="O38" s="24"/>
      <c r="P38" s="24"/>
    </row>
    <row r="39" spans="1:16" ht="31.65" customHeight="1" x14ac:dyDescent="0.25">
      <c r="A39" s="13">
        <v>24</v>
      </c>
      <c r="B39" s="2" t="s">
        <v>131</v>
      </c>
      <c r="C39" s="13" t="s">
        <v>8</v>
      </c>
      <c r="D39" s="14">
        <v>1.5</v>
      </c>
      <c r="E39" s="4">
        <v>2275.86</v>
      </c>
      <c r="F39" s="15"/>
      <c r="G39" s="15"/>
      <c r="H39" s="15"/>
      <c r="I39" s="145">
        <v>39</v>
      </c>
      <c r="J39" s="140">
        <f>(E39+E40)/I39</f>
        <v>142.97394871794873</v>
      </c>
      <c r="K39" s="79"/>
      <c r="L39" s="24"/>
      <c r="M39" s="24"/>
      <c r="N39" s="24"/>
      <c r="O39" s="24"/>
      <c r="P39" s="24"/>
    </row>
    <row r="40" spans="1:16" ht="24.25" customHeight="1" x14ac:dyDescent="0.25">
      <c r="A40" s="13">
        <v>25</v>
      </c>
      <c r="B40" s="2" t="s">
        <v>132</v>
      </c>
      <c r="C40" s="13" t="s">
        <v>8</v>
      </c>
      <c r="D40" s="14">
        <v>3</v>
      </c>
      <c r="E40" s="4">
        <v>3300.1239999999998</v>
      </c>
      <c r="F40" s="15"/>
      <c r="G40" s="15"/>
      <c r="H40" s="15"/>
      <c r="I40" s="134"/>
      <c r="J40" s="134"/>
      <c r="K40" s="79"/>
      <c r="L40" s="24"/>
      <c r="M40" s="24"/>
      <c r="N40" s="24"/>
      <c r="O40" s="24"/>
      <c r="P40" s="24"/>
    </row>
    <row r="41" spans="1:16" x14ac:dyDescent="0.25">
      <c r="A41" s="80"/>
      <c r="B41" s="81" t="s">
        <v>21</v>
      </c>
      <c r="C41" s="80"/>
      <c r="D41" s="86"/>
      <c r="E41" s="87">
        <f>E42</f>
        <v>25016</v>
      </c>
      <c r="F41" s="87">
        <f t="shared" ref="F41:G41" si="7">F42</f>
        <v>0</v>
      </c>
      <c r="G41" s="87">
        <f t="shared" si="7"/>
        <v>0</v>
      </c>
      <c r="H41" s="87">
        <f>E41+F41+G41</f>
        <v>25016</v>
      </c>
      <c r="I41" s="80"/>
      <c r="J41" s="86"/>
      <c r="K41" s="75"/>
    </row>
    <row r="42" spans="1:16" ht="29.95" customHeight="1" x14ac:dyDescent="0.25">
      <c r="A42" s="32">
        <v>26</v>
      </c>
      <c r="B42" s="2" t="s">
        <v>99</v>
      </c>
      <c r="C42" s="1" t="s">
        <v>93</v>
      </c>
      <c r="D42" s="3">
        <v>14</v>
      </c>
      <c r="E42" s="4">
        <v>25016</v>
      </c>
      <c r="F42" s="4"/>
      <c r="G42" s="4"/>
      <c r="H42" s="3"/>
      <c r="I42" s="1">
        <v>148</v>
      </c>
      <c r="J42" s="3">
        <f t="shared" ref="J42" si="8">E42/I42</f>
        <v>169.02702702702703</v>
      </c>
      <c r="K42" s="75"/>
    </row>
    <row r="43" spans="1:16" ht="18.2" customHeight="1" x14ac:dyDescent="0.25">
      <c r="A43" s="80"/>
      <c r="B43" s="81" t="s">
        <v>124</v>
      </c>
      <c r="C43" s="80"/>
      <c r="D43" s="86"/>
      <c r="E43" s="87">
        <f>E44</f>
        <v>3263.1759999999999</v>
      </c>
      <c r="F43" s="87">
        <f t="shared" ref="F43:G43" si="9">F44</f>
        <v>0</v>
      </c>
      <c r="G43" s="87">
        <f t="shared" si="9"/>
        <v>0</v>
      </c>
      <c r="H43" s="87">
        <f>E43+F43+G43</f>
        <v>3263.1759999999999</v>
      </c>
      <c r="I43" s="103"/>
      <c r="J43" s="86"/>
      <c r="K43" s="75"/>
    </row>
    <row r="44" spans="1:16" ht="29.95" customHeight="1" x14ac:dyDescent="0.25">
      <c r="A44" s="32">
        <v>27</v>
      </c>
      <c r="B44" s="2" t="s">
        <v>129</v>
      </c>
      <c r="C44" s="1" t="s">
        <v>8</v>
      </c>
      <c r="D44" s="3">
        <v>2.5</v>
      </c>
      <c r="E44" s="4">
        <v>3263.1759999999999</v>
      </c>
      <c r="F44" s="4"/>
      <c r="G44" s="4"/>
      <c r="H44" s="3"/>
      <c r="I44" s="102">
        <v>62</v>
      </c>
      <c r="J44" s="3">
        <f>E44/I44</f>
        <v>52.631870967741932</v>
      </c>
      <c r="K44" s="75"/>
    </row>
    <row r="45" spans="1:16" x14ac:dyDescent="0.25">
      <c r="A45" s="80"/>
      <c r="B45" s="81" t="s">
        <v>14</v>
      </c>
      <c r="C45" s="80"/>
      <c r="D45" s="86"/>
      <c r="E45" s="87">
        <f>E46+E48+E49+E50</f>
        <v>85019.911000000007</v>
      </c>
      <c r="F45" s="87">
        <f t="shared" ref="F45" si="10">F46+F48+F49+F50</f>
        <v>0</v>
      </c>
      <c r="G45" s="87">
        <f>G46+G48+G49+G50+G47</f>
        <v>14926.156999999999</v>
      </c>
      <c r="H45" s="87">
        <f>E45+F45+G45</f>
        <v>99946.067999999999</v>
      </c>
      <c r="I45" s="91"/>
      <c r="J45" s="86"/>
      <c r="K45" s="75"/>
    </row>
    <row r="46" spans="1:16" ht="33.65" customHeight="1" x14ac:dyDescent="0.25">
      <c r="A46" s="13">
        <v>28</v>
      </c>
      <c r="B46" s="6" t="s">
        <v>100</v>
      </c>
      <c r="C46" s="13" t="s">
        <v>90</v>
      </c>
      <c r="D46" s="14">
        <v>4.9000000000000004</v>
      </c>
      <c r="E46" s="4">
        <v>44473.23</v>
      </c>
      <c r="F46" s="15"/>
      <c r="G46" s="15"/>
      <c r="H46" s="15"/>
      <c r="I46" s="146">
        <v>489</v>
      </c>
      <c r="J46" s="144">
        <f>(E46+G47)/I46</f>
        <v>121.4711390593047</v>
      </c>
      <c r="K46" s="79"/>
    </row>
    <row r="47" spans="1:16" ht="33.65" customHeight="1" x14ac:dyDescent="0.25">
      <c r="A47" s="13">
        <v>29</v>
      </c>
      <c r="B47" s="6" t="s">
        <v>150</v>
      </c>
      <c r="C47" s="13" t="s">
        <v>8</v>
      </c>
      <c r="D47" s="14">
        <v>16.399999999999999</v>
      </c>
      <c r="E47" s="4"/>
      <c r="F47" s="15"/>
      <c r="G47" s="4">
        <v>14926.156999999999</v>
      </c>
      <c r="H47" s="15"/>
      <c r="I47" s="147"/>
      <c r="J47" s="147"/>
      <c r="K47" s="79"/>
    </row>
    <row r="48" spans="1:16" ht="27.25" customHeight="1" x14ac:dyDescent="0.25">
      <c r="A48" s="13">
        <v>30</v>
      </c>
      <c r="B48" s="17" t="s">
        <v>101</v>
      </c>
      <c r="C48" s="13" t="s">
        <v>90</v>
      </c>
      <c r="D48" s="14">
        <v>9.86</v>
      </c>
      <c r="E48" s="4">
        <v>29732.183000000001</v>
      </c>
      <c r="F48" s="15"/>
      <c r="G48" s="15"/>
      <c r="H48" s="19"/>
      <c r="I48" s="101">
        <v>112</v>
      </c>
      <c r="J48" s="14">
        <f>E48/I48</f>
        <v>265.46591964285716</v>
      </c>
      <c r="K48" s="118"/>
    </row>
    <row r="49" spans="1:11" ht="24.25" customHeight="1" x14ac:dyDescent="0.25">
      <c r="A49" s="13">
        <v>31</v>
      </c>
      <c r="B49" s="17" t="s">
        <v>121</v>
      </c>
      <c r="C49" s="13" t="s">
        <v>8</v>
      </c>
      <c r="D49" s="14">
        <v>4.8</v>
      </c>
      <c r="E49" s="4">
        <v>5570.2690000000002</v>
      </c>
      <c r="F49" s="15"/>
      <c r="G49" s="15"/>
      <c r="H49" s="19"/>
      <c r="I49" s="101">
        <v>127</v>
      </c>
      <c r="J49" s="14">
        <f>E49/I49</f>
        <v>43.860385826771655</v>
      </c>
      <c r="K49" s="118"/>
    </row>
    <row r="50" spans="1:11" ht="28.95" customHeight="1" x14ac:dyDescent="0.25">
      <c r="A50" s="13">
        <v>32</v>
      </c>
      <c r="B50" s="17" t="s">
        <v>139</v>
      </c>
      <c r="C50" s="13" t="s">
        <v>133</v>
      </c>
      <c r="D50" s="36">
        <v>0.9</v>
      </c>
      <c r="E50" s="4">
        <v>5244.2290000000003</v>
      </c>
      <c r="F50" s="15"/>
      <c r="G50" s="15"/>
      <c r="H50" s="19"/>
      <c r="I50" s="101">
        <v>200</v>
      </c>
      <c r="J50" s="14">
        <f>E50/I50</f>
        <v>26.221145</v>
      </c>
      <c r="K50" s="118"/>
    </row>
    <row r="51" spans="1:11" ht="17.5" customHeight="1" x14ac:dyDescent="0.25">
      <c r="A51" s="80"/>
      <c r="B51" s="81" t="s">
        <v>125</v>
      </c>
      <c r="C51" s="80"/>
      <c r="D51" s="86"/>
      <c r="E51" s="87">
        <f>E52+E53+E54</f>
        <v>13554.141</v>
      </c>
      <c r="F51" s="87">
        <f t="shared" ref="F51:G51" si="11">F52+F53+F54</f>
        <v>0</v>
      </c>
      <c r="G51" s="87">
        <f t="shared" si="11"/>
        <v>0</v>
      </c>
      <c r="H51" s="87">
        <f>E51+F51+G51</f>
        <v>13554.141</v>
      </c>
      <c r="I51" s="91"/>
      <c r="J51" s="86"/>
      <c r="K51" s="118"/>
    </row>
    <row r="52" spans="1:11" ht="33" customHeight="1" x14ac:dyDescent="0.25">
      <c r="A52" s="13">
        <v>33</v>
      </c>
      <c r="B52" s="17" t="s">
        <v>126</v>
      </c>
      <c r="C52" s="13" t="s">
        <v>8</v>
      </c>
      <c r="D52" s="3">
        <v>6</v>
      </c>
      <c r="E52" s="4">
        <v>6760.6819999999998</v>
      </c>
      <c r="F52" s="15"/>
      <c r="G52" s="15"/>
      <c r="H52" s="19"/>
      <c r="I52" s="142">
        <v>113</v>
      </c>
      <c r="J52" s="144">
        <f>(E52+E53+E54)/I52</f>
        <v>119.94815044247787</v>
      </c>
      <c r="K52" s="118"/>
    </row>
    <row r="53" spans="1:11" ht="24.25" customHeight="1" x14ac:dyDescent="0.25">
      <c r="A53" s="13">
        <v>34</v>
      </c>
      <c r="B53" s="17" t="s">
        <v>127</v>
      </c>
      <c r="C53" s="13" t="s">
        <v>8</v>
      </c>
      <c r="D53" s="14">
        <v>2</v>
      </c>
      <c r="E53" s="4">
        <v>2500.9470000000001</v>
      </c>
      <c r="F53" s="15"/>
      <c r="G53" s="15"/>
      <c r="H53" s="19"/>
      <c r="I53" s="143"/>
      <c r="J53" s="143"/>
      <c r="K53" s="118"/>
    </row>
    <row r="54" spans="1:11" ht="24.25" customHeight="1" x14ac:dyDescent="0.25">
      <c r="A54" s="13">
        <v>35</v>
      </c>
      <c r="B54" s="17" t="s">
        <v>128</v>
      </c>
      <c r="C54" s="13" t="s">
        <v>8</v>
      </c>
      <c r="D54" s="14">
        <v>3.5</v>
      </c>
      <c r="E54" s="4">
        <v>4292.5119999999997</v>
      </c>
      <c r="F54" s="15"/>
      <c r="G54" s="15"/>
      <c r="H54" s="19"/>
      <c r="I54" s="134"/>
      <c r="J54" s="134"/>
      <c r="K54" s="118"/>
    </row>
    <row r="55" spans="1:11" x14ac:dyDescent="0.25">
      <c r="A55" s="80"/>
      <c r="B55" s="81" t="s">
        <v>15</v>
      </c>
      <c r="C55" s="80"/>
      <c r="D55" s="86"/>
      <c r="E55" s="87">
        <f>E56+E57</f>
        <v>18762</v>
      </c>
      <c r="F55" s="87">
        <f>F56+F57</f>
        <v>0</v>
      </c>
      <c r="G55" s="87">
        <f>G56+G57</f>
        <v>0</v>
      </c>
      <c r="H55" s="87">
        <f>E55+F55+G55</f>
        <v>18762</v>
      </c>
      <c r="I55" s="91"/>
      <c r="J55" s="86"/>
      <c r="K55" s="75"/>
    </row>
    <row r="56" spans="1:11" ht="31.65" customHeight="1" x14ac:dyDescent="0.25">
      <c r="A56" s="13">
        <v>36</v>
      </c>
      <c r="B56" s="2" t="s">
        <v>102</v>
      </c>
      <c r="C56" s="1" t="s">
        <v>93</v>
      </c>
      <c r="D56" s="3">
        <v>3.8</v>
      </c>
      <c r="E56" s="4">
        <v>13452</v>
      </c>
      <c r="F56" s="4"/>
      <c r="G56" s="4"/>
      <c r="H56" s="20"/>
      <c r="I56" s="115">
        <v>152</v>
      </c>
      <c r="J56" s="3">
        <f>E56/I56</f>
        <v>88.5</v>
      </c>
      <c r="K56" s="75"/>
    </row>
    <row r="57" spans="1:11" ht="35.200000000000003" customHeight="1" x14ac:dyDescent="0.25">
      <c r="A57" s="13">
        <v>37</v>
      </c>
      <c r="B57" s="2" t="s">
        <v>103</v>
      </c>
      <c r="C57" s="1" t="s">
        <v>93</v>
      </c>
      <c r="D57" s="3">
        <v>1.5</v>
      </c>
      <c r="E57" s="4">
        <v>5310</v>
      </c>
      <c r="F57" s="4"/>
      <c r="G57" s="4"/>
      <c r="H57" s="20"/>
      <c r="I57" s="115">
        <v>42</v>
      </c>
      <c r="J57" s="3">
        <f>E57/I57</f>
        <v>126.42857142857143</v>
      </c>
      <c r="K57" s="75"/>
    </row>
    <row r="58" spans="1:11" x14ac:dyDescent="0.25">
      <c r="A58" s="80"/>
      <c r="B58" s="81" t="s">
        <v>22</v>
      </c>
      <c r="C58" s="80"/>
      <c r="D58" s="86"/>
      <c r="E58" s="92">
        <f>E59</f>
        <v>21240</v>
      </c>
      <c r="F58" s="92">
        <f t="shared" ref="F58:G58" si="12">F59</f>
        <v>0</v>
      </c>
      <c r="G58" s="92">
        <f t="shared" si="12"/>
        <v>0</v>
      </c>
      <c r="H58" s="87">
        <f>E58+F58+G58</f>
        <v>21240</v>
      </c>
      <c r="I58" s="91"/>
      <c r="J58" s="86"/>
      <c r="K58" s="75"/>
    </row>
    <row r="59" spans="1:11" ht="33" customHeight="1" x14ac:dyDescent="0.25">
      <c r="A59" s="13">
        <v>38</v>
      </c>
      <c r="B59" s="2" t="s">
        <v>104</v>
      </c>
      <c r="C59" s="1" t="s">
        <v>93</v>
      </c>
      <c r="D59" s="3">
        <v>6</v>
      </c>
      <c r="E59" s="4">
        <v>21240</v>
      </c>
      <c r="F59" s="4"/>
      <c r="G59" s="4"/>
      <c r="H59" s="39"/>
      <c r="I59" s="115">
        <v>300</v>
      </c>
      <c r="J59" s="3">
        <f>E59/I59</f>
        <v>70.8</v>
      </c>
      <c r="K59" s="75"/>
    </row>
    <row r="60" spans="1:11" ht="16.850000000000001" customHeight="1" x14ac:dyDescent="0.25">
      <c r="A60" s="80"/>
      <c r="B60" s="81" t="s">
        <v>153</v>
      </c>
      <c r="C60" s="80"/>
      <c r="D60" s="86"/>
      <c r="E60" s="92">
        <f t="shared" ref="E60:F60" si="13">E61+E62</f>
        <v>0</v>
      </c>
      <c r="F60" s="92">
        <f t="shared" si="13"/>
        <v>0</v>
      </c>
      <c r="G60" s="92">
        <f>G61+G62</f>
        <v>12576.888999999999</v>
      </c>
      <c r="H60" s="87">
        <f>E60+F60+G60</f>
        <v>12576.888999999999</v>
      </c>
      <c r="I60" s="91"/>
      <c r="J60" s="86"/>
      <c r="K60" s="75"/>
    </row>
    <row r="61" spans="1:11" ht="33" customHeight="1" x14ac:dyDescent="0.25">
      <c r="A61" s="1">
        <v>39</v>
      </c>
      <c r="B61" s="2" t="s">
        <v>158</v>
      </c>
      <c r="C61" s="1" t="s">
        <v>8</v>
      </c>
      <c r="D61" s="3">
        <v>5.5</v>
      </c>
      <c r="E61" s="4"/>
      <c r="F61" s="4"/>
      <c r="G61" s="4">
        <v>6652.2889999999998</v>
      </c>
      <c r="H61" s="39"/>
      <c r="I61" s="126">
        <v>176</v>
      </c>
      <c r="J61" s="3">
        <f>G61/I61</f>
        <v>37.797096590909092</v>
      </c>
      <c r="K61" s="75"/>
    </row>
    <row r="62" spans="1:11" ht="33" customHeight="1" x14ac:dyDescent="0.25">
      <c r="A62" s="1">
        <v>40</v>
      </c>
      <c r="B62" s="2" t="s">
        <v>157</v>
      </c>
      <c r="C62" s="1" t="s">
        <v>8</v>
      </c>
      <c r="D62" s="3">
        <v>3.5</v>
      </c>
      <c r="E62" s="4"/>
      <c r="F62" s="4"/>
      <c r="G62" s="4">
        <v>5924.6</v>
      </c>
      <c r="H62" s="39"/>
      <c r="I62" s="126">
        <v>104</v>
      </c>
      <c r="J62" s="3">
        <f>G62/I62</f>
        <v>56.967307692307699</v>
      </c>
      <c r="K62" s="75"/>
    </row>
    <row r="63" spans="1:11" ht="16.149999999999999" customHeight="1" x14ac:dyDescent="0.25">
      <c r="A63" s="80"/>
      <c r="B63" s="81" t="s">
        <v>152</v>
      </c>
      <c r="C63" s="80"/>
      <c r="D63" s="80"/>
      <c r="E63" s="92">
        <f>E64+E65</f>
        <v>0</v>
      </c>
      <c r="F63" s="92">
        <f t="shared" ref="F63:G63" si="14">F64+F65</f>
        <v>0</v>
      </c>
      <c r="G63" s="92">
        <f t="shared" si="14"/>
        <v>16676.267</v>
      </c>
      <c r="H63" s="87">
        <f>E63+F63+G63</f>
        <v>16676.267</v>
      </c>
      <c r="I63" s="80"/>
      <c r="J63" s="80"/>
      <c r="K63" s="75"/>
    </row>
    <row r="64" spans="1:11" ht="64.8" customHeight="1" x14ac:dyDescent="0.25">
      <c r="A64" s="1">
        <v>41</v>
      </c>
      <c r="B64" s="2" t="s">
        <v>156</v>
      </c>
      <c r="C64" s="1" t="s">
        <v>8</v>
      </c>
      <c r="D64" s="3">
        <v>7.4</v>
      </c>
      <c r="E64" s="4"/>
      <c r="F64" s="4"/>
      <c r="G64" s="4">
        <v>7491.098</v>
      </c>
      <c r="H64" s="39"/>
      <c r="I64" s="126">
        <v>460</v>
      </c>
      <c r="J64" s="125">
        <f>G64/I64</f>
        <v>16.284995652173912</v>
      </c>
      <c r="K64" s="75"/>
    </row>
    <row r="65" spans="1:11" ht="54.7" customHeight="1" x14ac:dyDescent="0.25">
      <c r="A65" s="1">
        <v>42</v>
      </c>
      <c r="B65" s="2" t="s">
        <v>159</v>
      </c>
      <c r="C65" s="1" t="s">
        <v>8</v>
      </c>
      <c r="D65" s="3">
        <v>9.5</v>
      </c>
      <c r="E65" s="4"/>
      <c r="F65" s="4"/>
      <c r="G65" s="4">
        <v>9185.1689999999999</v>
      </c>
      <c r="H65" s="39"/>
      <c r="I65" s="126">
        <v>305</v>
      </c>
      <c r="J65" s="125">
        <f>G65/I65</f>
        <v>30.115308196721312</v>
      </c>
      <c r="K65" s="75"/>
    </row>
    <row r="66" spans="1:11" x14ac:dyDescent="0.25">
      <c r="A66" s="80"/>
      <c r="B66" s="81" t="s">
        <v>16</v>
      </c>
      <c r="C66" s="80"/>
      <c r="D66" s="86"/>
      <c r="E66" s="87">
        <f>E67</f>
        <v>0</v>
      </c>
      <c r="F66" s="87">
        <f t="shared" ref="F66:G66" si="15">F67</f>
        <v>0</v>
      </c>
      <c r="G66" s="87">
        <f t="shared" si="15"/>
        <v>27789</v>
      </c>
      <c r="H66" s="87">
        <f>E66+F66+G66</f>
        <v>27789</v>
      </c>
      <c r="I66" s="93"/>
      <c r="J66" s="94"/>
      <c r="K66" s="75"/>
    </row>
    <row r="67" spans="1:11" ht="44.45" customHeight="1" x14ac:dyDescent="0.25">
      <c r="A67" s="13">
        <v>43</v>
      </c>
      <c r="B67" s="6" t="s">
        <v>105</v>
      </c>
      <c r="C67" s="1" t="s">
        <v>93</v>
      </c>
      <c r="D67" s="3">
        <v>15.7</v>
      </c>
      <c r="E67" s="4"/>
      <c r="F67" s="15"/>
      <c r="G67" s="21">
        <v>27789</v>
      </c>
      <c r="H67" s="21"/>
      <c r="I67" s="55">
        <v>247</v>
      </c>
      <c r="J67" s="116">
        <f>G67/I67</f>
        <v>112.50607287449392</v>
      </c>
      <c r="K67" s="110"/>
    </row>
    <row r="68" spans="1:11" x14ac:dyDescent="0.25">
      <c r="A68" s="80"/>
      <c r="B68" s="95" t="s">
        <v>26</v>
      </c>
      <c r="C68" s="80"/>
      <c r="D68" s="86"/>
      <c r="E68" s="96">
        <f t="shared" ref="E68:F68" si="16">E69+E70+E71+E72</f>
        <v>90000</v>
      </c>
      <c r="F68" s="96">
        <f t="shared" si="16"/>
        <v>0</v>
      </c>
      <c r="G68" s="96">
        <f>G69+G70+G71+G72</f>
        <v>298637.99699999997</v>
      </c>
      <c r="H68" s="87">
        <f>E68+F68+G68</f>
        <v>388637.99699999997</v>
      </c>
      <c r="I68" s="93"/>
      <c r="J68" s="94"/>
      <c r="K68" s="75"/>
    </row>
    <row r="69" spans="1:11" ht="37.200000000000003" customHeight="1" x14ac:dyDescent="0.25">
      <c r="A69" s="13">
        <v>44</v>
      </c>
      <c r="B69" s="56" t="s">
        <v>114</v>
      </c>
      <c r="C69" s="13" t="s">
        <v>91</v>
      </c>
      <c r="D69" s="14">
        <v>17.399999999999999</v>
      </c>
      <c r="E69" s="4">
        <v>90000</v>
      </c>
      <c r="F69" s="15"/>
      <c r="G69" s="21">
        <v>96970.65</v>
      </c>
      <c r="H69" s="21"/>
      <c r="I69" s="23"/>
      <c r="J69" s="116"/>
      <c r="K69" s="75"/>
    </row>
    <row r="70" spans="1:11" ht="37.200000000000003" customHeight="1" x14ac:dyDescent="0.25">
      <c r="A70" s="13">
        <v>45</v>
      </c>
      <c r="B70" s="56" t="s">
        <v>106</v>
      </c>
      <c r="C70" s="13" t="s">
        <v>90</v>
      </c>
      <c r="D70" s="14">
        <v>21.7</v>
      </c>
      <c r="E70" s="4"/>
      <c r="F70" s="15"/>
      <c r="G70" s="21">
        <v>130370</v>
      </c>
      <c r="H70" s="21"/>
      <c r="I70" s="23"/>
      <c r="J70" s="116"/>
      <c r="K70" s="75"/>
    </row>
    <row r="71" spans="1:11" ht="37.200000000000003" customHeight="1" x14ac:dyDescent="0.25">
      <c r="A71" s="13">
        <v>46</v>
      </c>
      <c r="B71" s="56" t="s">
        <v>107</v>
      </c>
      <c r="C71" s="13" t="s">
        <v>90</v>
      </c>
      <c r="D71" s="14">
        <v>11.8</v>
      </c>
      <c r="E71" s="4"/>
      <c r="F71" s="15"/>
      <c r="G71" s="21">
        <v>30960</v>
      </c>
      <c r="H71" s="21"/>
      <c r="I71" s="23">
        <v>170</v>
      </c>
      <c r="J71" s="116">
        <f>G71/I71</f>
        <v>182.11764705882354</v>
      </c>
      <c r="K71" s="75"/>
    </row>
    <row r="72" spans="1:11" ht="37.200000000000003" customHeight="1" x14ac:dyDescent="0.25">
      <c r="A72" s="13">
        <v>47</v>
      </c>
      <c r="B72" s="56" t="s">
        <v>108</v>
      </c>
      <c r="C72" s="13" t="s">
        <v>90</v>
      </c>
      <c r="D72" s="14">
        <v>22.3</v>
      </c>
      <c r="E72" s="4"/>
      <c r="F72" s="15"/>
      <c r="G72" s="21">
        <v>40337.347000000002</v>
      </c>
      <c r="H72" s="21"/>
      <c r="I72" s="23">
        <v>337</v>
      </c>
      <c r="J72" s="120">
        <f>G72/I72</f>
        <v>119.69539169139466</v>
      </c>
      <c r="K72" s="75"/>
    </row>
    <row r="73" spans="1:11" x14ac:dyDescent="0.25">
      <c r="A73" s="80"/>
      <c r="B73" s="97" t="s">
        <v>17</v>
      </c>
      <c r="C73" s="80"/>
      <c r="D73" s="86"/>
      <c r="E73" s="96">
        <f>E74+E75</f>
        <v>10699.166999999999</v>
      </c>
      <c r="F73" s="96">
        <f t="shared" ref="F73" si="17">F74</f>
        <v>0</v>
      </c>
      <c r="G73" s="96">
        <f>G74</f>
        <v>0</v>
      </c>
      <c r="H73" s="87">
        <f>E73+F73+G73</f>
        <v>10699.166999999999</v>
      </c>
      <c r="I73" s="91"/>
      <c r="J73" s="98"/>
      <c r="K73" s="75"/>
    </row>
    <row r="74" spans="1:11" ht="30.45" customHeight="1" x14ac:dyDescent="0.25">
      <c r="A74" s="13">
        <v>48</v>
      </c>
      <c r="B74" s="7" t="s">
        <v>120</v>
      </c>
      <c r="C74" s="1" t="s">
        <v>8</v>
      </c>
      <c r="D74" s="3">
        <v>2.8</v>
      </c>
      <c r="E74" s="4">
        <v>3155.0509999999999</v>
      </c>
      <c r="F74" s="4"/>
      <c r="G74" s="8"/>
      <c r="H74" s="9"/>
      <c r="I74" s="133">
        <v>220</v>
      </c>
      <c r="J74" s="135">
        <f>(E74+E75)/I74</f>
        <v>48.632577272727268</v>
      </c>
      <c r="K74" s="75"/>
    </row>
    <row r="75" spans="1:11" ht="30.45" customHeight="1" x14ac:dyDescent="0.25">
      <c r="A75" s="13">
        <v>49</v>
      </c>
      <c r="B75" s="7" t="s">
        <v>119</v>
      </c>
      <c r="C75" s="1" t="s">
        <v>8</v>
      </c>
      <c r="D75" s="3">
        <v>7.5</v>
      </c>
      <c r="E75" s="4">
        <v>7544.116</v>
      </c>
      <c r="F75" s="4"/>
      <c r="G75" s="8"/>
      <c r="H75" s="9"/>
      <c r="I75" s="134"/>
      <c r="J75" s="134"/>
      <c r="K75" s="75"/>
    </row>
    <row r="76" spans="1:11" ht="19.55" customHeight="1" x14ac:dyDescent="0.25">
      <c r="A76" s="80"/>
      <c r="B76" s="97" t="s">
        <v>18</v>
      </c>
      <c r="C76" s="80"/>
      <c r="D76" s="86"/>
      <c r="E76" s="96">
        <f>E77</f>
        <v>131013.587</v>
      </c>
      <c r="F76" s="96">
        <f t="shared" ref="F76:G76" si="18">F77</f>
        <v>0</v>
      </c>
      <c r="G76" s="96">
        <f t="shared" si="18"/>
        <v>23016.257000000001</v>
      </c>
      <c r="H76" s="87">
        <f>E76+F76+G76</f>
        <v>154029.84400000001</v>
      </c>
      <c r="I76" s="89"/>
      <c r="J76" s="99"/>
      <c r="K76" s="75"/>
    </row>
    <row r="77" spans="1:11" s="24" customFormat="1" ht="39.700000000000003" customHeight="1" x14ac:dyDescent="0.25">
      <c r="A77" s="1">
        <v>50</v>
      </c>
      <c r="B77" s="7" t="s">
        <v>109</v>
      </c>
      <c r="C77" s="1" t="s">
        <v>133</v>
      </c>
      <c r="D77" s="3">
        <v>0.86382781492930605</v>
      </c>
      <c r="E77" s="4">
        <v>131013.587</v>
      </c>
      <c r="F77" s="4"/>
      <c r="G77" s="8">
        <v>23016.257000000001</v>
      </c>
      <c r="H77" s="9"/>
      <c r="I77" s="115"/>
      <c r="J77" s="33"/>
      <c r="K77" s="75"/>
    </row>
    <row r="78" spans="1:11" s="24" customFormat="1" ht="20.2" customHeight="1" x14ac:dyDescent="0.25">
      <c r="A78" s="80"/>
      <c r="B78" s="81" t="s">
        <v>23</v>
      </c>
      <c r="C78" s="80"/>
      <c r="D78" s="86"/>
      <c r="E78" s="87">
        <f>E79+E80+E81</f>
        <v>63348.627</v>
      </c>
      <c r="F78" s="87">
        <f t="shared" ref="F78:G78" si="19">F79+F80+F81</f>
        <v>0</v>
      </c>
      <c r="G78" s="87">
        <f t="shared" si="19"/>
        <v>0</v>
      </c>
      <c r="H78" s="87">
        <f>E78+F78+G78</f>
        <v>63348.627</v>
      </c>
      <c r="I78" s="100"/>
      <c r="J78" s="99"/>
      <c r="K78" s="76"/>
    </row>
    <row r="79" spans="1:11" ht="29.65" customHeight="1" x14ac:dyDescent="0.25">
      <c r="A79" s="13">
        <v>51</v>
      </c>
      <c r="B79" s="6" t="s">
        <v>110</v>
      </c>
      <c r="C79" s="32" t="s">
        <v>90</v>
      </c>
      <c r="D79" s="36">
        <v>4.0650000000000004</v>
      </c>
      <c r="E79" s="4">
        <v>13182.897999999999</v>
      </c>
      <c r="F79" s="4"/>
      <c r="G79" s="8"/>
      <c r="H79" s="9"/>
      <c r="I79" s="133">
        <v>806</v>
      </c>
      <c r="J79" s="135">
        <v>119.9</v>
      </c>
      <c r="K79" s="75"/>
    </row>
    <row r="80" spans="1:11" ht="21.55" customHeight="1" x14ac:dyDescent="0.25">
      <c r="A80" s="13">
        <v>52</v>
      </c>
      <c r="B80" s="6" t="s">
        <v>111</v>
      </c>
      <c r="C80" s="32" t="s">
        <v>93</v>
      </c>
      <c r="D80" s="36">
        <v>13</v>
      </c>
      <c r="E80" s="4">
        <v>23010</v>
      </c>
      <c r="F80" s="4"/>
      <c r="G80" s="8"/>
      <c r="H80" s="9"/>
      <c r="I80" s="159"/>
      <c r="J80" s="160"/>
      <c r="K80" s="75"/>
    </row>
    <row r="81" spans="1:11" ht="21.55" customHeight="1" x14ac:dyDescent="0.25">
      <c r="A81" s="13">
        <v>53</v>
      </c>
      <c r="B81" s="6" t="s">
        <v>112</v>
      </c>
      <c r="C81" s="32" t="s">
        <v>93</v>
      </c>
      <c r="D81" s="36">
        <v>11.5</v>
      </c>
      <c r="E81" s="4">
        <v>27155.728999999999</v>
      </c>
      <c r="F81" s="4"/>
      <c r="G81" s="8"/>
      <c r="H81" s="9"/>
      <c r="I81" s="115">
        <v>200</v>
      </c>
      <c r="J81" s="74">
        <f>E81/I81</f>
        <v>135.77864499999998</v>
      </c>
      <c r="K81" s="75"/>
    </row>
    <row r="82" spans="1:11" ht="18.2" customHeight="1" x14ac:dyDescent="0.25">
      <c r="A82" s="80"/>
      <c r="B82" s="81" t="s">
        <v>80</v>
      </c>
      <c r="C82" s="80"/>
      <c r="D82" s="86"/>
      <c r="E82" s="87">
        <f>E85+E84+E83</f>
        <v>13275</v>
      </c>
      <c r="F82" s="87">
        <f t="shared" ref="F82:G82" si="20">F85+F84+F83</f>
        <v>0</v>
      </c>
      <c r="G82" s="87">
        <f t="shared" si="20"/>
        <v>13106.304</v>
      </c>
      <c r="H82" s="87">
        <f>E82+F82+G82</f>
        <v>26381.304</v>
      </c>
      <c r="I82" s="100"/>
      <c r="J82" s="99"/>
      <c r="K82" s="75"/>
    </row>
    <row r="83" spans="1:11" ht="25.75" customHeight="1" x14ac:dyDescent="0.25">
      <c r="A83" s="1">
        <v>54</v>
      </c>
      <c r="B83" s="6" t="s">
        <v>154</v>
      </c>
      <c r="C83" s="1" t="s">
        <v>8</v>
      </c>
      <c r="D83" s="3">
        <v>4</v>
      </c>
      <c r="E83" s="4"/>
      <c r="F83" s="4"/>
      <c r="G83" s="4">
        <v>5089.5410000000002</v>
      </c>
      <c r="H83" s="4"/>
      <c r="I83" s="133">
        <v>176</v>
      </c>
      <c r="J83" s="162">
        <f>(G83+G84)/I83</f>
        <v>74.467636363636359</v>
      </c>
      <c r="K83" s="75"/>
    </row>
    <row r="84" spans="1:11" ht="25.75" customHeight="1" x14ac:dyDescent="0.25">
      <c r="A84" s="1">
        <v>55</v>
      </c>
      <c r="B84" s="6" t="s">
        <v>155</v>
      </c>
      <c r="C84" s="1" t="s">
        <v>8</v>
      </c>
      <c r="D84" s="3">
        <v>7.5</v>
      </c>
      <c r="E84" s="4"/>
      <c r="F84" s="4"/>
      <c r="G84" s="4">
        <v>8016.7629999999999</v>
      </c>
      <c r="H84" s="4"/>
      <c r="I84" s="159"/>
      <c r="J84" s="163"/>
      <c r="K84" s="75"/>
    </row>
    <row r="85" spans="1:11" ht="31.65" customHeight="1" x14ac:dyDescent="0.25">
      <c r="A85" s="13">
        <v>56</v>
      </c>
      <c r="B85" s="6" t="s">
        <v>164</v>
      </c>
      <c r="C85" s="32" t="s">
        <v>93</v>
      </c>
      <c r="D85" s="36">
        <v>4.5</v>
      </c>
      <c r="E85" s="4">
        <v>13275</v>
      </c>
      <c r="F85" s="4"/>
      <c r="G85" s="8"/>
      <c r="H85" s="9"/>
      <c r="I85" s="115"/>
      <c r="J85" s="74"/>
      <c r="K85" s="79"/>
    </row>
    <row r="86" spans="1:11" x14ac:dyDescent="0.25">
      <c r="A86" s="80"/>
      <c r="B86" s="81" t="s">
        <v>24</v>
      </c>
      <c r="C86" s="80"/>
      <c r="D86" s="86"/>
      <c r="E86" s="87">
        <f>E87+E88</f>
        <v>29459.175999999999</v>
      </c>
      <c r="F86" s="87">
        <f t="shared" ref="F86:G86" si="21">F87+F88</f>
        <v>0</v>
      </c>
      <c r="G86" s="87">
        <f t="shared" si="21"/>
        <v>0</v>
      </c>
      <c r="H86" s="87">
        <f>E86+F86+G86</f>
        <v>29459.175999999999</v>
      </c>
      <c r="I86" s="88"/>
      <c r="J86" s="86"/>
      <c r="K86" s="75"/>
    </row>
    <row r="87" spans="1:11" ht="48.8" customHeight="1" x14ac:dyDescent="0.25">
      <c r="A87" s="13">
        <v>57</v>
      </c>
      <c r="B87" s="124" t="s">
        <v>146</v>
      </c>
      <c r="C87" s="1" t="s">
        <v>93</v>
      </c>
      <c r="D87" s="3">
        <v>14.8</v>
      </c>
      <c r="E87" s="4">
        <v>26196</v>
      </c>
      <c r="F87" s="4"/>
      <c r="G87" s="4"/>
      <c r="H87" s="4"/>
      <c r="I87" s="5">
        <v>263</v>
      </c>
      <c r="J87" s="3">
        <f>E87/I87</f>
        <v>99.604562737642581</v>
      </c>
      <c r="K87" s="75"/>
    </row>
    <row r="88" spans="1:11" ht="33" customHeight="1" x14ac:dyDescent="0.25">
      <c r="A88" s="13">
        <v>58</v>
      </c>
      <c r="B88" s="70" t="s">
        <v>149</v>
      </c>
      <c r="C88" s="1" t="s">
        <v>8</v>
      </c>
      <c r="D88" s="3">
        <v>2.5</v>
      </c>
      <c r="E88" s="4">
        <v>3263.1759999999999</v>
      </c>
      <c r="F88" s="4"/>
      <c r="G88" s="4"/>
      <c r="H88" s="4"/>
      <c r="I88" s="5">
        <v>72</v>
      </c>
      <c r="J88" s="3">
        <f>E88/I88</f>
        <v>45.321888888888886</v>
      </c>
      <c r="K88" s="75"/>
    </row>
    <row r="89" spans="1:11" x14ac:dyDescent="0.25">
      <c r="A89" s="80"/>
      <c r="B89" s="85" t="s">
        <v>82</v>
      </c>
      <c r="C89" s="80"/>
      <c r="D89" s="86"/>
      <c r="E89" s="87">
        <f>E90+E91</f>
        <v>0</v>
      </c>
      <c r="F89" s="87">
        <f t="shared" ref="F89:G89" si="22">F90+F91</f>
        <v>0</v>
      </c>
      <c r="G89" s="87">
        <f t="shared" si="22"/>
        <v>14285.182000000001</v>
      </c>
      <c r="H89" s="87">
        <f>E89+F89+G89</f>
        <v>14285.182000000001</v>
      </c>
      <c r="I89" s="89"/>
      <c r="J89" s="86"/>
      <c r="K89" s="75"/>
    </row>
    <row r="90" spans="1:11" ht="38.549999999999997" customHeight="1" x14ac:dyDescent="0.25">
      <c r="A90" s="13">
        <v>59</v>
      </c>
      <c r="B90" s="70" t="s">
        <v>147</v>
      </c>
      <c r="C90" s="1" t="s">
        <v>8</v>
      </c>
      <c r="D90" s="3">
        <v>6.7</v>
      </c>
      <c r="E90" s="4"/>
      <c r="F90" s="4"/>
      <c r="G90" s="4">
        <v>7861.7849999999999</v>
      </c>
      <c r="H90" s="4"/>
      <c r="I90" s="5">
        <v>119</v>
      </c>
      <c r="J90" s="3">
        <f>G90/I90</f>
        <v>66.06542016806722</v>
      </c>
      <c r="K90" s="75"/>
    </row>
    <row r="91" spans="1:11" ht="39.049999999999997" customHeight="1" x14ac:dyDescent="0.25">
      <c r="A91" s="13">
        <v>60</v>
      </c>
      <c r="B91" s="70" t="s">
        <v>148</v>
      </c>
      <c r="C91" s="1" t="s">
        <v>8</v>
      </c>
      <c r="D91" s="3">
        <v>5.6</v>
      </c>
      <c r="E91" s="4"/>
      <c r="F91" s="4"/>
      <c r="G91" s="4">
        <v>6423.3969999999999</v>
      </c>
      <c r="H91" s="4"/>
      <c r="I91" s="5">
        <v>100</v>
      </c>
      <c r="J91" s="3">
        <f>G91/I91</f>
        <v>64.233969999999999</v>
      </c>
      <c r="K91" s="75"/>
    </row>
    <row r="92" spans="1:11" ht="19.55" customHeight="1" x14ac:dyDescent="0.25">
      <c r="A92" s="80"/>
      <c r="B92" s="85" t="s">
        <v>19</v>
      </c>
      <c r="C92" s="80"/>
      <c r="D92" s="86"/>
      <c r="E92" s="87">
        <f t="shared" ref="E92:F92" si="23">E93</f>
        <v>0</v>
      </c>
      <c r="F92" s="87">
        <f t="shared" si="23"/>
        <v>0</v>
      </c>
      <c r="G92" s="87">
        <f>G93</f>
        <v>8850</v>
      </c>
      <c r="H92" s="87">
        <f>E92+F92+G92</f>
        <v>8850</v>
      </c>
      <c r="I92" s="89"/>
      <c r="J92" s="86"/>
      <c r="K92" s="75"/>
    </row>
    <row r="93" spans="1:11" ht="35.700000000000003" customHeight="1" x14ac:dyDescent="0.25">
      <c r="A93" s="13">
        <v>61</v>
      </c>
      <c r="B93" s="117" t="s">
        <v>168</v>
      </c>
      <c r="C93" s="1" t="s">
        <v>93</v>
      </c>
      <c r="D93" s="3">
        <v>5</v>
      </c>
      <c r="E93" s="4"/>
      <c r="F93" s="4"/>
      <c r="G93" s="4">
        <v>8850</v>
      </c>
      <c r="H93" s="4"/>
      <c r="I93" s="5">
        <v>26</v>
      </c>
      <c r="J93" s="3">
        <f>G93/I93</f>
        <v>340.38461538461536</v>
      </c>
      <c r="K93" s="75"/>
    </row>
    <row r="94" spans="1:11" ht="16.850000000000001" customHeight="1" x14ac:dyDescent="0.25">
      <c r="A94" s="80"/>
      <c r="B94" s="81" t="s">
        <v>140</v>
      </c>
      <c r="C94" s="80"/>
      <c r="D94" s="86"/>
      <c r="E94" s="87">
        <f>E95</f>
        <v>89028.478000000003</v>
      </c>
      <c r="F94" s="87">
        <f t="shared" ref="F94:G94" si="24">F95</f>
        <v>0</v>
      </c>
      <c r="G94" s="87">
        <f t="shared" si="24"/>
        <v>0</v>
      </c>
      <c r="H94" s="87">
        <f>E94+F94+G94</f>
        <v>89028.478000000003</v>
      </c>
      <c r="I94" s="89"/>
      <c r="J94" s="86"/>
      <c r="K94" s="75"/>
    </row>
    <row r="95" spans="1:11" ht="30.45" customHeight="1" x14ac:dyDescent="0.25">
      <c r="A95" s="13">
        <v>62</v>
      </c>
      <c r="B95" s="109" t="s">
        <v>141</v>
      </c>
      <c r="C95" s="1" t="s">
        <v>8</v>
      </c>
      <c r="D95" s="3">
        <v>7.5</v>
      </c>
      <c r="E95" s="4">
        <v>89028.478000000003</v>
      </c>
      <c r="F95" s="4"/>
      <c r="G95" s="4"/>
      <c r="H95" s="4"/>
      <c r="I95" s="5"/>
      <c r="J95" s="3"/>
      <c r="K95" s="75"/>
    </row>
    <row r="96" spans="1:11" ht="22.9" customHeight="1" x14ac:dyDescent="0.25">
      <c r="A96" s="161" t="s">
        <v>85</v>
      </c>
      <c r="B96" s="158"/>
      <c r="C96" s="1"/>
      <c r="D96" s="3"/>
      <c r="E96" s="9">
        <f>E7+E10+E12+E15+E19+E22+E25+E35+E38+E41+E43+E45+E51+E55+E58+E60+E63+E66+E68+E73+E76+E78+E82+E86+E89+E92+E94</f>
        <v>704088.61600233614</v>
      </c>
      <c r="F96" s="9">
        <f>F94+F92+F86+F82+F78+F76+F73+F68+F66+F58+F55+F51+F45+F43+F41+F38+F35+F25+F22+F19+F15+F12+F10+F7+F89+F63+F60</f>
        <v>0</v>
      </c>
      <c r="G96" s="9">
        <f>G94+G92+G86+G82+G78+G76+G73+G68+G66+G58+G55+G51+G45+G43+G41+G38+G35+G25+G22+G19+G15+G12+G10+G7+G89+G63+G60</f>
        <v>499999.99999999994</v>
      </c>
      <c r="H96" s="9">
        <f>H94+H92+H86+H82+H78+H76+H73+H68+H66+H58+H55+H51+H45+H43+H41+H38+H35+H25+H22+H19+H15+H12+H10+H7+H89+H63+H60</f>
        <v>1204088.6160023361</v>
      </c>
      <c r="I96" s="5"/>
      <c r="J96" s="3"/>
    </row>
    <row r="97" spans="1:10" ht="24.25" customHeight="1" x14ac:dyDescent="0.25">
      <c r="A97" s="137" t="s">
        <v>28</v>
      </c>
      <c r="B97" s="137"/>
      <c r="C97" s="137"/>
      <c r="D97" s="137"/>
      <c r="E97" s="137"/>
      <c r="F97" s="137"/>
      <c r="G97" s="137"/>
      <c r="H97" s="137"/>
      <c r="I97" s="137"/>
      <c r="J97" s="137"/>
    </row>
    <row r="98" spans="1:10" x14ac:dyDescent="0.25">
      <c r="A98" s="121"/>
      <c r="B98" s="122" t="s">
        <v>20</v>
      </c>
      <c r="C98" s="121"/>
      <c r="D98" s="121"/>
      <c r="E98" s="123">
        <f>E99+E100+E101+E102</f>
        <v>8149.6079999999993</v>
      </c>
      <c r="F98" s="123">
        <f t="shared" ref="F98:G98" si="25">F99+F100+F101+F102</f>
        <v>0</v>
      </c>
      <c r="G98" s="123">
        <f t="shared" si="25"/>
        <v>0</v>
      </c>
      <c r="H98" s="123">
        <f>G98+F98+E98</f>
        <v>8149.6079999999993</v>
      </c>
      <c r="I98" s="121"/>
      <c r="J98" s="121"/>
    </row>
    <row r="99" spans="1:10" ht="29.95" customHeight="1" x14ac:dyDescent="0.25">
      <c r="A99" s="68">
        <v>1</v>
      </c>
      <c r="B99" s="58" t="s">
        <v>29</v>
      </c>
      <c r="C99" s="32" t="s">
        <v>93</v>
      </c>
      <c r="D99" s="13"/>
      <c r="E99" s="15">
        <v>2986.7159999999999</v>
      </c>
      <c r="F99" s="15"/>
      <c r="G99" s="15"/>
      <c r="H99" s="15"/>
      <c r="I99" s="13"/>
      <c r="J99" s="13"/>
    </row>
    <row r="100" spans="1:10" ht="28.3" x14ac:dyDescent="0.25">
      <c r="A100" s="68">
        <v>2</v>
      </c>
      <c r="B100" s="58" t="s">
        <v>30</v>
      </c>
      <c r="C100" s="32" t="s">
        <v>93</v>
      </c>
      <c r="D100" s="13"/>
      <c r="E100" s="15">
        <v>2176.7280000000001</v>
      </c>
      <c r="F100" s="15"/>
      <c r="G100" s="15"/>
      <c r="H100" s="15"/>
      <c r="I100" s="13"/>
      <c r="J100" s="13"/>
    </row>
    <row r="101" spans="1:10" ht="28.3" x14ac:dyDescent="0.25">
      <c r="A101" s="68">
        <v>3</v>
      </c>
      <c r="B101" s="58" t="s">
        <v>31</v>
      </c>
      <c r="C101" s="32" t="s">
        <v>93</v>
      </c>
      <c r="D101" s="13"/>
      <c r="E101" s="15">
        <v>2176.7280000000001</v>
      </c>
      <c r="F101" s="15"/>
      <c r="G101" s="15"/>
      <c r="H101" s="15"/>
      <c r="I101" s="13"/>
      <c r="J101" s="13"/>
    </row>
    <row r="102" spans="1:10" ht="28.3" x14ac:dyDescent="0.25">
      <c r="A102" s="68">
        <v>4</v>
      </c>
      <c r="B102" s="59" t="s">
        <v>32</v>
      </c>
      <c r="C102" s="32" t="s">
        <v>93</v>
      </c>
      <c r="D102" s="13">
        <v>0.2</v>
      </c>
      <c r="E102" s="15">
        <v>809.43600000000004</v>
      </c>
      <c r="F102" s="15"/>
      <c r="G102" s="15"/>
      <c r="H102" s="15"/>
      <c r="I102" s="13"/>
      <c r="J102" s="13"/>
    </row>
    <row r="103" spans="1:10" x14ac:dyDescent="0.25">
      <c r="A103" s="104"/>
      <c r="B103" s="105" t="s">
        <v>33</v>
      </c>
      <c r="C103" s="80"/>
      <c r="D103" s="80"/>
      <c r="E103" s="87">
        <f>E104+E105+E106+E107+E108+E109+E110+E111+E112+E113</f>
        <v>16126.353999999999</v>
      </c>
      <c r="F103" s="87">
        <f t="shared" ref="F103:G103" si="26">F104+F105+F106+F107+F108+F109+F110+F111+F112+F113</f>
        <v>0</v>
      </c>
      <c r="G103" s="87">
        <f t="shared" si="26"/>
        <v>0</v>
      </c>
      <c r="H103" s="87">
        <f>G103+F103+E103</f>
        <v>16126.353999999999</v>
      </c>
      <c r="I103" s="80"/>
      <c r="J103" s="80"/>
    </row>
    <row r="104" spans="1:10" ht="29.95" customHeight="1" x14ac:dyDescent="0.25">
      <c r="A104" s="68">
        <v>5</v>
      </c>
      <c r="B104" s="58" t="s">
        <v>34</v>
      </c>
      <c r="C104" s="32" t="s">
        <v>93</v>
      </c>
      <c r="D104" s="32"/>
      <c r="E104" s="111">
        <v>892.62699999999995</v>
      </c>
      <c r="F104" s="111"/>
      <c r="G104" s="111"/>
      <c r="H104" s="111"/>
      <c r="I104" s="32"/>
      <c r="J104" s="32"/>
    </row>
    <row r="105" spans="1:10" ht="28.3" x14ac:dyDescent="0.25">
      <c r="A105" s="68">
        <v>6</v>
      </c>
      <c r="B105" s="58" t="s">
        <v>35</v>
      </c>
      <c r="C105" s="32" t="s">
        <v>93</v>
      </c>
      <c r="D105" s="32"/>
      <c r="E105" s="111">
        <v>892.62599999999998</v>
      </c>
      <c r="F105" s="111"/>
      <c r="G105" s="111"/>
      <c r="H105" s="111"/>
      <c r="I105" s="32"/>
      <c r="J105" s="32"/>
    </row>
    <row r="106" spans="1:10" ht="28.3" x14ac:dyDescent="0.25">
      <c r="A106" s="68">
        <v>7</v>
      </c>
      <c r="B106" s="58" t="s">
        <v>36</v>
      </c>
      <c r="C106" s="32" t="s">
        <v>93</v>
      </c>
      <c r="D106" s="32"/>
      <c r="E106" s="111">
        <v>2590.7310000000002</v>
      </c>
      <c r="F106" s="111"/>
      <c r="G106" s="111"/>
      <c r="H106" s="111"/>
      <c r="I106" s="32"/>
      <c r="J106" s="32"/>
    </row>
    <row r="107" spans="1:10" ht="28.3" x14ac:dyDescent="0.25">
      <c r="A107" s="68">
        <v>8</v>
      </c>
      <c r="B107" s="58" t="s">
        <v>37</v>
      </c>
      <c r="C107" s="32" t="s">
        <v>93</v>
      </c>
      <c r="D107" s="32"/>
      <c r="E107" s="111">
        <v>2510.308</v>
      </c>
      <c r="F107" s="111"/>
      <c r="G107" s="111"/>
      <c r="H107" s="111"/>
      <c r="I107" s="32"/>
      <c r="J107" s="32"/>
    </row>
    <row r="108" spans="1:10" ht="28.3" x14ac:dyDescent="0.25">
      <c r="A108" s="68">
        <v>9</v>
      </c>
      <c r="B108" s="58" t="s">
        <v>38</v>
      </c>
      <c r="C108" s="32" t="s">
        <v>93</v>
      </c>
      <c r="D108" s="32"/>
      <c r="E108" s="111">
        <v>1571.24</v>
      </c>
      <c r="F108" s="111"/>
      <c r="G108" s="111"/>
      <c r="H108" s="111"/>
      <c r="I108" s="32"/>
      <c r="J108" s="32"/>
    </row>
    <row r="109" spans="1:10" ht="28.3" x14ac:dyDescent="0.25">
      <c r="A109" s="68">
        <v>10</v>
      </c>
      <c r="B109" s="58" t="s">
        <v>39</v>
      </c>
      <c r="C109" s="32" t="s">
        <v>93</v>
      </c>
      <c r="D109" s="32"/>
      <c r="E109" s="111">
        <v>1571.24</v>
      </c>
      <c r="F109" s="111"/>
      <c r="G109" s="111"/>
      <c r="H109" s="111"/>
      <c r="I109" s="32"/>
      <c r="J109" s="32"/>
    </row>
    <row r="110" spans="1:10" ht="28.3" x14ac:dyDescent="0.25">
      <c r="A110" s="68">
        <v>11</v>
      </c>
      <c r="B110" s="58" t="s">
        <v>40</v>
      </c>
      <c r="C110" s="32" t="s">
        <v>93</v>
      </c>
      <c r="D110" s="32"/>
      <c r="E110" s="111">
        <v>1454.3030000000001</v>
      </c>
      <c r="F110" s="111"/>
      <c r="G110" s="111"/>
      <c r="H110" s="111"/>
      <c r="I110" s="32"/>
      <c r="J110" s="32"/>
    </row>
    <row r="111" spans="1:10" ht="28.3" x14ac:dyDescent="0.25">
      <c r="A111" s="68">
        <v>12</v>
      </c>
      <c r="B111" s="58" t="s">
        <v>41</v>
      </c>
      <c r="C111" s="32" t="s">
        <v>93</v>
      </c>
      <c r="D111" s="32"/>
      <c r="E111" s="111">
        <v>1571.24</v>
      </c>
      <c r="F111" s="111"/>
      <c r="G111" s="111"/>
      <c r="H111" s="111"/>
      <c r="I111" s="32"/>
      <c r="J111" s="32"/>
    </row>
    <row r="112" spans="1:10" ht="35.700000000000003" customHeight="1" x14ac:dyDescent="0.25">
      <c r="A112" s="68">
        <v>13</v>
      </c>
      <c r="B112" s="60" t="s">
        <v>42</v>
      </c>
      <c r="C112" s="32" t="s">
        <v>93</v>
      </c>
      <c r="D112" s="32">
        <v>0.15</v>
      </c>
      <c r="E112" s="111">
        <v>809.43600000000004</v>
      </c>
      <c r="F112" s="111"/>
      <c r="G112" s="111"/>
      <c r="H112" s="111"/>
      <c r="I112" s="32"/>
      <c r="J112" s="32"/>
    </row>
    <row r="113" spans="1:10" ht="28.3" x14ac:dyDescent="0.25">
      <c r="A113" s="68">
        <v>14</v>
      </c>
      <c r="B113" s="61" t="s">
        <v>43</v>
      </c>
      <c r="C113" s="32" t="s">
        <v>93</v>
      </c>
      <c r="D113" s="32"/>
      <c r="E113" s="111">
        <v>2262.6030000000001</v>
      </c>
      <c r="F113" s="111"/>
      <c r="G113" s="111"/>
      <c r="H113" s="111"/>
      <c r="I113" s="32"/>
      <c r="J113" s="32"/>
    </row>
    <row r="114" spans="1:10" x14ac:dyDescent="0.25">
      <c r="A114" s="104"/>
      <c r="B114" s="105" t="s">
        <v>44</v>
      </c>
      <c r="C114" s="80"/>
      <c r="D114" s="80"/>
      <c r="E114" s="87">
        <f>E115+E116+E117+E118+E119+E120</f>
        <v>10898.525999999998</v>
      </c>
      <c r="F114" s="87">
        <f t="shared" ref="F114:G114" si="27">F115+F116+F117+F118+F119+F120</f>
        <v>0</v>
      </c>
      <c r="G114" s="87">
        <f t="shared" si="27"/>
        <v>0</v>
      </c>
      <c r="H114" s="87">
        <f>G114+F114+E114</f>
        <v>10898.525999999998</v>
      </c>
      <c r="I114" s="80"/>
      <c r="J114" s="80"/>
    </row>
    <row r="115" spans="1:10" ht="22.2" customHeight="1" x14ac:dyDescent="0.25">
      <c r="A115" s="68">
        <v>15</v>
      </c>
      <c r="B115" s="58" t="s">
        <v>45</v>
      </c>
      <c r="C115" s="32" t="s">
        <v>93</v>
      </c>
      <c r="D115" s="32"/>
      <c r="E115" s="111">
        <v>2510.308</v>
      </c>
      <c r="F115" s="111"/>
      <c r="G115" s="111"/>
      <c r="H115" s="111"/>
      <c r="I115" s="32"/>
      <c r="J115" s="32"/>
    </row>
    <row r="116" spans="1:10" ht="24.25" customHeight="1" x14ac:dyDescent="0.25">
      <c r="A116" s="68">
        <v>16</v>
      </c>
      <c r="B116" s="58" t="s">
        <v>46</v>
      </c>
      <c r="C116" s="32" t="s">
        <v>93</v>
      </c>
      <c r="D116" s="32"/>
      <c r="E116" s="111">
        <v>1303.9000000000001</v>
      </c>
      <c r="F116" s="111"/>
      <c r="G116" s="111"/>
      <c r="H116" s="111"/>
      <c r="I116" s="32"/>
      <c r="J116" s="32"/>
    </row>
    <row r="117" spans="1:10" ht="27.6" customHeight="1" x14ac:dyDescent="0.25">
      <c r="A117" s="68">
        <v>17</v>
      </c>
      <c r="B117" s="58" t="s">
        <v>47</v>
      </c>
      <c r="C117" s="32" t="s">
        <v>93</v>
      </c>
      <c r="D117" s="32"/>
      <c r="E117" s="111">
        <v>1303.9000000000001</v>
      </c>
      <c r="F117" s="111"/>
      <c r="G117" s="111"/>
      <c r="H117" s="111"/>
      <c r="I117" s="32"/>
      <c r="J117" s="32"/>
    </row>
    <row r="118" spans="1:10" ht="24.25" customHeight="1" x14ac:dyDescent="0.25">
      <c r="A118" s="68">
        <v>18</v>
      </c>
      <c r="B118" s="58" t="s">
        <v>48</v>
      </c>
      <c r="C118" s="32" t="s">
        <v>93</v>
      </c>
      <c r="D118" s="32"/>
      <c r="E118" s="111">
        <v>1303.9000000000001</v>
      </c>
      <c r="F118" s="111"/>
      <c r="G118" s="111"/>
      <c r="H118" s="111"/>
      <c r="I118" s="32"/>
      <c r="J118" s="32"/>
    </row>
    <row r="119" spans="1:10" ht="28.95" customHeight="1" x14ac:dyDescent="0.25">
      <c r="A119" s="68">
        <v>19</v>
      </c>
      <c r="B119" s="58" t="s">
        <v>49</v>
      </c>
      <c r="C119" s="32" t="s">
        <v>93</v>
      </c>
      <c r="D119" s="32"/>
      <c r="E119" s="111">
        <v>2510.308</v>
      </c>
      <c r="F119" s="111"/>
      <c r="G119" s="111"/>
      <c r="H119" s="111"/>
      <c r="I119" s="32"/>
      <c r="J119" s="32"/>
    </row>
    <row r="120" spans="1:10" ht="28.3" x14ac:dyDescent="0.25">
      <c r="A120" s="68">
        <v>20</v>
      </c>
      <c r="B120" s="61" t="s">
        <v>50</v>
      </c>
      <c r="C120" s="32" t="s">
        <v>93</v>
      </c>
      <c r="D120" s="32">
        <v>1.1499999999999999</v>
      </c>
      <c r="E120" s="111">
        <v>1966.21</v>
      </c>
      <c r="F120" s="111"/>
      <c r="G120" s="111"/>
      <c r="H120" s="111"/>
      <c r="I120" s="32"/>
      <c r="J120" s="32"/>
    </row>
    <row r="121" spans="1:10" x14ac:dyDescent="0.25">
      <c r="A121" s="104"/>
      <c r="B121" s="105" t="s">
        <v>9</v>
      </c>
      <c r="C121" s="80"/>
      <c r="D121" s="80"/>
      <c r="E121" s="87">
        <f>E122+E123</f>
        <v>8201.5070000000014</v>
      </c>
      <c r="F121" s="87">
        <f t="shared" ref="F121:G121" si="28">F122+F123</f>
        <v>0</v>
      </c>
      <c r="G121" s="87">
        <f t="shared" si="28"/>
        <v>0</v>
      </c>
      <c r="H121" s="87">
        <f>G121+F121+E121</f>
        <v>8201.5070000000014</v>
      </c>
      <c r="I121" s="80"/>
      <c r="J121" s="80"/>
    </row>
    <row r="122" spans="1:10" ht="72" customHeight="1" x14ac:dyDescent="0.25">
      <c r="A122" s="68">
        <v>21</v>
      </c>
      <c r="B122" s="119" t="s">
        <v>144</v>
      </c>
      <c r="C122" s="32" t="s">
        <v>93</v>
      </c>
      <c r="D122" s="32">
        <v>0.23</v>
      </c>
      <c r="E122" s="111">
        <v>3721.4250000000002</v>
      </c>
      <c r="F122" s="111"/>
      <c r="G122" s="111"/>
      <c r="H122" s="111"/>
      <c r="I122" s="32"/>
      <c r="J122" s="32"/>
    </row>
    <row r="123" spans="1:10" ht="70.650000000000006" x14ac:dyDescent="0.25">
      <c r="A123" s="68">
        <v>22</v>
      </c>
      <c r="B123" s="119" t="s">
        <v>145</v>
      </c>
      <c r="C123" s="32" t="s">
        <v>93</v>
      </c>
      <c r="D123" s="32">
        <v>0.22</v>
      </c>
      <c r="E123" s="111">
        <v>4480.0820000000003</v>
      </c>
      <c r="F123" s="111"/>
      <c r="G123" s="111"/>
      <c r="H123" s="111"/>
      <c r="I123" s="32"/>
      <c r="J123" s="32"/>
    </row>
    <row r="124" spans="1:10" x14ac:dyDescent="0.25">
      <c r="A124" s="104"/>
      <c r="B124" s="105" t="s">
        <v>11</v>
      </c>
      <c r="C124" s="80"/>
      <c r="D124" s="80"/>
      <c r="E124" s="87">
        <f>E125</f>
        <v>2561.2620000000002</v>
      </c>
      <c r="F124" s="87">
        <f t="shared" ref="F124:G124" si="29">F125</f>
        <v>0</v>
      </c>
      <c r="G124" s="87">
        <f t="shared" si="29"/>
        <v>0</v>
      </c>
      <c r="H124" s="87">
        <f>G124+F124+E124</f>
        <v>2561.2620000000002</v>
      </c>
      <c r="I124" s="80"/>
      <c r="J124" s="80"/>
    </row>
    <row r="125" spans="1:10" ht="28.3" x14ac:dyDescent="0.25">
      <c r="A125" s="68">
        <v>23</v>
      </c>
      <c r="B125" s="61" t="s">
        <v>51</v>
      </c>
      <c r="C125" s="32" t="s">
        <v>93</v>
      </c>
      <c r="D125" s="32"/>
      <c r="E125" s="111">
        <v>2561.2620000000002</v>
      </c>
      <c r="F125" s="111"/>
      <c r="G125" s="111"/>
      <c r="H125" s="111"/>
      <c r="I125" s="32"/>
      <c r="J125" s="32"/>
    </row>
    <row r="126" spans="1:10" x14ac:dyDescent="0.25">
      <c r="A126" s="104"/>
      <c r="B126" s="105" t="s">
        <v>12</v>
      </c>
      <c r="C126" s="80"/>
      <c r="D126" s="80"/>
      <c r="E126" s="87">
        <f>E127</f>
        <v>1571.24</v>
      </c>
      <c r="F126" s="87">
        <f t="shared" ref="F126:G126" si="30">F127</f>
        <v>0</v>
      </c>
      <c r="G126" s="87">
        <f t="shared" si="30"/>
        <v>0</v>
      </c>
      <c r="H126" s="87">
        <f>G126+F126+E126</f>
        <v>1571.24</v>
      </c>
      <c r="I126" s="80"/>
      <c r="J126" s="80"/>
    </row>
    <row r="127" spans="1:10" ht="42.4" x14ac:dyDescent="0.25">
      <c r="A127" s="68">
        <v>24</v>
      </c>
      <c r="B127" s="62" t="s">
        <v>52</v>
      </c>
      <c r="C127" s="32" t="s">
        <v>93</v>
      </c>
      <c r="D127" s="32"/>
      <c r="E127" s="111">
        <v>1571.24</v>
      </c>
      <c r="F127" s="111"/>
      <c r="G127" s="111"/>
      <c r="H127" s="111"/>
      <c r="I127" s="32"/>
      <c r="J127" s="32"/>
    </row>
    <row r="128" spans="1:10" x14ac:dyDescent="0.25">
      <c r="A128" s="104"/>
      <c r="B128" s="105" t="s">
        <v>13</v>
      </c>
      <c r="C128" s="80"/>
      <c r="D128" s="80"/>
      <c r="E128" s="87">
        <f>E129+E130</f>
        <v>2272.683</v>
      </c>
      <c r="F128" s="87">
        <f t="shared" ref="F128:G128" si="31">F129+F130</f>
        <v>0</v>
      </c>
      <c r="G128" s="87">
        <f t="shared" si="31"/>
        <v>0</v>
      </c>
      <c r="H128" s="87">
        <f>G128+F128+E128</f>
        <v>2272.683</v>
      </c>
      <c r="I128" s="80"/>
      <c r="J128" s="80"/>
    </row>
    <row r="129" spans="1:10" ht="29.95" customHeight="1" x14ac:dyDescent="0.25">
      <c r="A129" s="68">
        <v>25</v>
      </c>
      <c r="B129" s="63" t="s">
        <v>53</v>
      </c>
      <c r="C129" s="32" t="s">
        <v>93</v>
      </c>
      <c r="D129" s="32">
        <v>0.31</v>
      </c>
      <c r="E129" s="111">
        <v>1470.492</v>
      </c>
      <c r="F129" s="111"/>
      <c r="G129" s="111"/>
      <c r="H129" s="111"/>
      <c r="I129" s="32"/>
      <c r="J129" s="32"/>
    </row>
    <row r="130" spans="1:10" ht="28.3" x14ac:dyDescent="0.25">
      <c r="A130" s="68">
        <v>26</v>
      </c>
      <c r="B130" s="63" t="s">
        <v>54</v>
      </c>
      <c r="C130" s="32" t="s">
        <v>93</v>
      </c>
      <c r="D130" s="32">
        <v>0.15</v>
      </c>
      <c r="E130" s="111">
        <v>802.19100000000003</v>
      </c>
      <c r="F130" s="111"/>
      <c r="G130" s="111"/>
      <c r="H130" s="111"/>
      <c r="I130" s="32"/>
      <c r="J130" s="32"/>
    </row>
    <row r="131" spans="1:10" x14ac:dyDescent="0.25">
      <c r="A131" s="104"/>
      <c r="B131" s="105" t="s">
        <v>14</v>
      </c>
      <c r="C131" s="80"/>
      <c r="D131" s="80"/>
      <c r="E131" s="87">
        <f>E132+E133+E134+E135+E136+E137+E138+E139+E140+E141+E142</f>
        <v>26975.888000000003</v>
      </c>
      <c r="F131" s="87">
        <f t="shared" ref="F131:G131" si="32">F132+F133+F134+F135+F136+F137+F138+F139+F140+F141+F142</f>
        <v>0</v>
      </c>
      <c r="G131" s="87">
        <f t="shared" si="32"/>
        <v>0</v>
      </c>
      <c r="H131" s="87">
        <f>G131+F131+E131</f>
        <v>26975.888000000003</v>
      </c>
      <c r="I131" s="80"/>
      <c r="J131" s="80"/>
    </row>
    <row r="132" spans="1:10" ht="28.3" x14ac:dyDescent="0.25">
      <c r="A132" s="69">
        <v>27</v>
      </c>
      <c r="B132" s="64" t="s">
        <v>55</v>
      </c>
      <c r="C132" s="32" t="s">
        <v>93</v>
      </c>
      <c r="D132" s="71">
        <v>0.6</v>
      </c>
      <c r="E132" s="111">
        <v>2595.0859999999998</v>
      </c>
      <c r="F132" s="111"/>
      <c r="G132" s="111"/>
      <c r="H132" s="111"/>
      <c r="I132" s="32"/>
      <c r="J132" s="32"/>
    </row>
    <row r="133" spans="1:10" ht="28.3" x14ac:dyDescent="0.25">
      <c r="A133" s="69">
        <v>28</v>
      </c>
      <c r="B133" s="64" t="s">
        <v>56</v>
      </c>
      <c r="C133" s="32" t="s">
        <v>93</v>
      </c>
      <c r="D133" s="71">
        <v>0.4</v>
      </c>
      <c r="E133" s="111">
        <v>1803.04</v>
      </c>
      <c r="F133" s="111"/>
      <c r="G133" s="111"/>
      <c r="H133" s="111"/>
      <c r="I133" s="32"/>
      <c r="J133" s="32"/>
    </row>
    <row r="134" spans="1:10" ht="28.3" x14ac:dyDescent="0.25">
      <c r="A134" s="69">
        <v>29</v>
      </c>
      <c r="B134" s="64" t="s">
        <v>57</v>
      </c>
      <c r="C134" s="32" t="s">
        <v>93</v>
      </c>
      <c r="D134" s="71">
        <v>0.2</v>
      </c>
      <c r="E134" s="111">
        <v>1303.9000000000001</v>
      </c>
      <c r="F134" s="111"/>
      <c r="G134" s="111"/>
      <c r="H134" s="111"/>
      <c r="I134" s="32"/>
      <c r="J134" s="32"/>
    </row>
    <row r="135" spans="1:10" ht="28.3" x14ac:dyDescent="0.25">
      <c r="A135" s="69">
        <v>30</v>
      </c>
      <c r="B135" s="64" t="s">
        <v>58</v>
      </c>
      <c r="C135" s="32" t="s">
        <v>93</v>
      </c>
      <c r="D135" s="71">
        <v>0.84</v>
      </c>
      <c r="E135" s="111">
        <v>4708.107</v>
      </c>
      <c r="F135" s="111"/>
      <c r="G135" s="111"/>
      <c r="H135" s="111"/>
      <c r="I135" s="32"/>
      <c r="J135" s="32"/>
    </row>
    <row r="136" spans="1:10" ht="28.3" x14ac:dyDescent="0.25">
      <c r="A136" s="69">
        <v>31</v>
      </c>
      <c r="B136" s="64" t="s">
        <v>59</v>
      </c>
      <c r="C136" s="32" t="s">
        <v>93</v>
      </c>
      <c r="D136" s="71">
        <v>0.22</v>
      </c>
      <c r="E136" s="111">
        <v>2067.0529999999999</v>
      </c>
      <c r="F136" s="111"/>
      <c r="G136" s="111"/>
      <c r="H136" s="111"/>
      <c r="I136" s="32"/>
      <c r="J136" s="32"/>
    </row>
    <row r="137" spans="1:10" ht="28.3" x14ac:dyDescent="0.25">
      <c r="A137" s="69">
        <v>32</v>
      </c>
      <c r="B137" s="64" t="s">
        <v>60</v>
      </c>
      <c r="C137" s="32" t="s">
        <v>93</v>
      </c>
      <c r="D137" s="71">
        <v>0.4</v>
      </c>
      <c r="E137" s="111">
        <v>2039.04</v>
      </c>
      <c r="F137" s="111"/>
      <c r="G137" s="111"/>
      <c r="H137" s="111"/>
      <c r="I137" s="32"/>
      <c r="J137" s="32"/>
    </row>
    <row r="138" spans="1:10" ht="28.3" x14ac:dyDescent="0.25">
      <c r="A138" s="69">
        <v>33</v>
      </c>
      <c r="B138" s="64" t="s">
        <v>61</v>
      </c>
      <c r="C138" s="32" t="s">
        <v>93</v>
      </c>
      <c r="D138" s="71">
        <v>0.4</v>
      </c>
      <c r="E138" s="111">
        <v>2039.04</v>
      </c>
      <c r="F138" s="111"/>
      <c r="G138" s="111"/>
      <c r="H138" s="111"/>
      <c r="I138" s="32"/>
      <c r="J138" s="32"/>
    </row>
    <row r="139" spans="1:10" ht="28.3" x14ac:dyDescent="0.25">
      <c r="A139" s="69">
        <v>34</v>
      </c>
      <c r="B139" s="64" t="s">
        <v>62</v>
      </c>
      <c r="C139" s="32" t="s">
        <v>93</v>
      </c>
      <c r="D139" s="71">
        <v>0.1</v>
      </c>
      <c r="E139" s="111">
        <v>1303.9000000000001</v>
      </c>
      <c r="F139" s="111"/>
      <c r="G139" s="111"/>
      <c r="H139" s="111"/>
      <c r="I139" s="32"/>
      <c r="J139" s="32"/>
    </row>
    <row r="140" spans="1:10" ht="28.3" x14ac:dyDescent="0.25">
      <c r="A140" s="69">
        <v>35</v>
      </c>
      <c r="B140" s="64" t="s">
        <v>63</v>
      </c>
      <c r="C140" s="32" t="s">
        <v>93</v>
      </c>
      <c r="D140" s="71">
        <v>0.85</v>
      </c>
      <c r="E140" s="111">
        <v>3519.2379999999998</v>
      </c>
      <c r="F140" s="111"/>
      <c r="G140" s="111"/>
      <c r="H140" s="111"/>
      <c r="I140" s="32"/>
      <c r="J140" s="32"/>
    </row>
    <row r="141" spans="1:10" ht="28.3" x14ac:dyDescent="0.25">
      <c r="A141" s="69">
        <v>36</v>
      </c>
      <c r="B141" s="64" t="s">
        <v>64</v>
      </c>
      <c r="C141" s="32" t="s">
        <v>93</v>
      </c>
      <c r="D141" s="71">
        <v>0.6</v>
      </c>
      <c r="E141" s="111">
        <v>2595.0859999999998</v>
      </c>
      <c r="F141" s="111"/>
      <c r="G141" s="111"/>
      <c r="H141" s="111"/>
      <c r="I141" s="32"/>
      <c r="J141" s="32"/>
    </row>
    <row r="142" spans="1:10" ht="28.3" x14ac:dyDescent="0.25">
      <c r="A142" s="69">
        <v>37</v>
      </c>
      <c r="B142" s="64" t="s">
        <v>65</v>
      </c>
      <c r="C142" s="32" t="s">
        <v>93</v>
      </c>
      <c r="D142" s="71">
        <v>0.8</v>
      </c>
      <c r="E142" s="111">
        <v>3002.3980000000001</v>
      </c>
      <c r="F142" s="111"/>
      <c r="G142" s="111"/>
      <c r="H142" s="111"/>
      <c r="I142" s="32"/>
      <c r="J142" s="32"/>
    </row>
    <row r="143" spans="1:10" x14ac:dyDescent="0.25">
      <c r="A143" s="104"/>
      <c r="B143" s="106" t="s">
        <v>15</v>
      </c>
      <c r="C143" s="80"/>
      <c r="D143" s="80"/>
      <c r="E143" s="87">
        <f>E144+E145</f>
        <v>5274.6</v>
      </c>
      <c r="F143" s="87">
        <f t="shared" ref="F143:G143" si="33">F144+F145</f>
        <v>0</v>
      </c>
      <c r="G143" s="87">
        <f t="shared" si="33"/>
        <v>0</v>
      </c>
      <c r="H143" s="87">
        <f>G143+F143+E143</f>
        <v>5274.6</v>
      </c>
      <c r="I143" s="80"/>
      <c r="J143" s="80"/>
    </row>
    <row r="144" spans="1:10" ht="29.95" customHeight="1" x14ac:dyDescent="0.25">
      <c r="A144" s="69">
        <v>38</v>
      </c>
      <c r="B144" s="65" t="s">
        <v>66</v>
      </c>
      <c r="C144" s="32" t="s">
        <v>93</v>
      </c>
      <c r="D144" s="32">
        <v>0.3</v>
      </c>
      <c r="E144" s="111">
        <v>2637.3</v>
      </c>
      <c r="F144" s="111"/>
      <c r="G144" s="111"/>
      <c r="H144" s="111"/>
      <c r="I144" s="32"/>
      <c r="J144" s="32"/>
    </row>
    <row r="145" spans="1:10" ht="28.3" x14ac:dyDescent="0.25">
      <c r="A145" s="69">
        <v>39</v>
      </c>
      <c r="B145" s="65" t="s">
        <v>67</v>
      </c>
      <c r="C145" s="32" t="s">
        <v>93</v>
      </c>
      <c r="D145" s="32">
        <v>0.36</v>
      </c>
      <c r="E145" s="111">
        <v>2637.3</v>
      </c>
      <c r="F145" s="111"/>
      <c r="G145" s="111"/>
      <c r="H145" s="111"/>
      <c r="I145" s="32"/>
      <c r="J145" s="32"/>
    </row>
    <row r="146" spans="1:10" x14ac:dyDescent="0.25">
      <c r="A146" s="104"/>
      <c r="B146" s="105" t="s">
        <v>17</v>
      </c>
      <c r="C146" s="80"/>
      <c r="D146" s="80"/>
      <c r="E146" s="87">
        <f>E147+E148+E149+E150+E151+E152+E153+E154+E155</f>
        <v>19086.046999999999</v>
      </c>
      <c r="F146" s="87">
        <f t="shared" ref="F146:G146" si="34">F147+F148+F149+F150+F151+F152+F153+F154+F155</f>
        <v>0</v>
      </c>
      <c r="G146" s="87">
        <f t="shared" si="34"/>
        <v>0</v>
      </c>
      <c r="H146" s="87">
        <f>G146+F146+E146</f>
        <v>19086.046999999999</v>
      </c>
      <c r="I146" s="80"/>
      <c r="J146" s="80"/>
    </row>
    <row r="147" spans="1:10" ht="29.95" customHeight="1" x14ac:dyDescent="0.25">
      <c r="A147" s="68">
        <v>40</v>
      </c>
      <c r="B147" s="66" t="s">
        <v>68</v>
      </c>
      <c r="C147" s="32" t="s">
        <v>93</v>
      </c>
      <c r="D147" s="32"/>
      <c r="E147" s="111">
        <v>1571.24</v>
      </c>
      <c r="F147" s="111"/>
      <c r="G147" s="111"/>
      <c r="H147" s="111"/>
      <c r="I147" s="32"/>
      <c r="J147" s="32"/>
    </row>
    <row r="148" spans="1:10" ht="42.4" x14ac:dyDescent="0.25">
      <c r="A148" s="68">
        <v>41</v>
      </c>
      <c r="B148" s="66" t="s">
        <v>69</v>
      </c>
      <c r="C148" s="32" t="s">
        <v>93</v>
      </c>
      <c r="D148" s="32"/>
      <c r="E148" s="111">
        <v>1571.24</v>
      </c>
      <c r="F148" s="111"/>
      <c r="G148" s="111"/>
      <c r="H148" s="111"/>
      <c r="I148" s="32"/>
      <c r="J148" s="32"/>
    </row>
    <row r="149" spans="1:10" ht="42.4" x14ac:dyDescent="0.25">
      <c r="A149" s="68">
        <v>42</v>
      </c>
      <c r="B149" s="66" t="s">
        <v>70</v>
      </c>
      <c r="C149" s="32" t="s">
        <v>93</v>
      </c>
      <c r="D149" s="32"/>
      <c r="E149" s="111">
        <v>1571.24</v>
      </c>
      <c r="F149" s="111"/>
      <c r="G149" s="111"/>
      <c r="H149" s="111"/>
      <c r="I149" s="32"/>
      <c r="J149" s="32"/>
    </row>
    <row r="150" spans="1:10" ht="28.3" x14ac:dyDescent="0.25">
      <c r="A150" s="68">
        <v>43</v>
      </c>
      <c r="B150" s="67" t="s">
        <v>71</v>
      </c>
      <c r="C150" s="32" t="s">
        <v>93</v>
      </c>
      <c r="D150" s="32"/>
      <c r="E150" s="111">
        <v>1571.24</v>
      </c>
      <c r="F150" s="111"/>
      <c r="G150" s="111"/>
      <c r="H150" s="111"/>
      <c r="I150" s="32"/>
      <c r="J150" s="32"/>
    </row>
    <row r="151" spans="1:10" ht="28.3" x14ac:dyDescent="0.25">
      <c r="A151" s="68">
        <v>44</v>
      </c>
      <c r="B151" s="66" t="s">
        <v>72</v>
      </c>
      <c r="C151" s="32" t="s">
        <v>93</v>
      </c>
      <c r="D151" s="32">
        <v>0.2</v>
      </c>
      <c r="E151" s="111">
        <v>3526.6190000000001</v>
      </c>
      <c r="F151" s="111"/>
      <c r="G151" s="111"/>
      <c r="H151" s="111"/>
      <c r="I151" s="32"/>
      <c r="J151" s="32"/>
    </row>
    <row r="152" spans="1:10" ht="28.3" x14ac:dyDescent="0.25">
      <c r="A152" s="68">
        <v>45</v>
      </c>
      <c r="B152" s="66" t="s">
        <v>73</v>
      </c>
      <c r="C152" s="32" t="s">
        <v>93</v>
      </c>
      <c r="D152" s="32">
        <v>0.3</v>
      </c>
      <c r="E152" s="111">
        <v>1918.68</v>
      </c>
      <c r="F152" s="111"/>
      <c r="G152" s="111"/>
      <c r="H152" s="111"/>
      <c r="I152" s="32"/>
      <c r="J152" s="32"/>
    </row>
    <row r="153" spans="1:10" ht="28.3" x14ac:dyDescent="0.25">
      <c r="A153" s="68">
        <v>46</v>
      </c>
      <c r="B153" s="66" t="s">
        <v>74</v>
      </c>
      <c r="C153" s="32" t="s">
        <v>93</v>
      </c>
      <c r="D153" s="32">
        <v>0.4</v>
      </c>
      <c r="E153" s="111">
        <v>2275.04</v>
      </c>
      <c r="F153" s="111"/>
      <c r="G153" s="111"/>
      <c r="H153" s="111"/>
      <c r="I153" s="32"/>
      <c r="J153" s="32"/>
    </row>
    <row r="154" spans="1:10" ht="28.3" x14ac:dyDescent="0.25">
      <c r="A154" s="68">
        <v>47</v>
      </c>
      <c r="B154" s="66" t="s">
        <v>75</v>
      </c>
      <c r="C154" s="32" t="s">
        <v>93</v>
      </c>
      <c r="D154" s="32">
        <v>0.9</v>
      </c>
      <c r="E154" s="111">
        <v>3209.174</v>
      </c>
      <c r="F154" s="111"/>
      <c r="G154" s="111"/>
      <c r="H154" s="111"/>
      <c r="I154" s="32"/>
      <c r="J154" s="32"/>
    </row>
    <row r="155" spans="1:10" ht="28.3" x14ac:dyDescent="0.25">
      <c r="A155" s="68">
        <v>48</v>
      </c>
      <c r="B155" s="66" t="s">
        <v>76</v>
      </c>
      <c r="C155" s="32" t="s">
        <v>93</v>
      </c>
      <c r="D155" s="32">
        <v>0.3</v>
      </c>
      <c r="E155" s="111">
        <v>1871.5740000000001</v>
      </c>
      <c r="F155" s="111"/>
      <c r="G155" s="111"/>
      <c r="H155" s="111"/>
      <c r="I155" s="32"/>
      <c r="J155" s="32"/>
    </row>
    <row r="156" spans="1:10" x14ac:dyDescent="0.25">
      <c r="A156" s="104"/>
      <c r="B156" s="105" t="s">
        <v>23</v>
      </c>
      <c r="C156" s="80"/>
      <c r="D156" s="80"/>
      <c r="E156" s="87">
        <f>E157+E158+E159</f>
        <v>6867.9570000000003</v>
      </c>
      <c r="F156" s="87">
        <f t="shared" ref="F156:G156" si="35">F157+F158+F159</f>
        <v>0</v>
      </c>
      <c r="G156" s="87">
        <f t="shared" si="35"/>
        <v>0</v>
      </c>
      <c r="H156" s="87">
        <f>G156+F156+E156</f>
        <v>6867.9570000000003</v>
      </c>
      <c r="I156" s="80"/>
      <c r="J156" s="80"/>
    </row>
    <row r="157" spans="1:10" ht="29.95" customHeight="1" x14ac:dyDescent="0.25">
      <c r="A157" s="68">
        <v>49</v>
      </c>
      <c r="B157" s="66" t="s">
        <v>77</v>
      </c>
      <c r="C157" s="32" t="s">
        <v>93</v>
      </c>
      <c r="D157" s="32"/>
      <c r="E157" s="111">
        <v>2289.319</v>
      </c>
      <c r="F157" s="111"/>
      <c r="G157" s="111"/>
      <c r="H157" s="111"/>
      <c r="I157" s="32"/>
      <c r="J157" s="32"/>
    </row>
    <row r="158" spans="1:10" ht="28.3" x14ac:dyDescent="0.25">
      <c r="A158" s="68">
        <v>50</v>
      </c>
      <c r="B158" s="66" t="s">
        <v>78</v>
      </c>
      <c r="C158" s="32" t="s">
        <v>93</v>
      </c>
      <c r="D158" s="32"/>
      <c r="E158" s="111">
        <v>2289.319</v>
      </c>
      <c r="F158" s="111"/>
      <c r="G158" s="111"/>
      <c r="H158" s="111"/>
      <c r="I158" s="32"/>
      <c r="J158" s="32"/>
    </row>
    <row r="159" spans="1:10" ht="28.3" x14ac:dyDescent="0.25">
      <c r="A159" s="68">
        <v>51</v>
      </c>
      <c r="B159" s="66" t="s">
        <v>79</v>
      </c>
      <c r="C159" s="32" t="s">
        <v>93</v>
      </c>
      <c r="D159" s="32"/>
      <c r="E159" s="111">
        <v>2289.319</v>
      </c>
      <c r="F159" s="111"/>
      <c r="G159" s="111"/>
      <c r="H159" s="111"/>
      <c r="I159" s="32"/>
      <c r="J159" s="32"/>
    </row>
    <row r="160" spans="1:10" x14ac:dyDescent="0.25">
      <c r="A160" s="104"/>
      <c r="B160" s="105" t="s">
        <v>80</v>
      </c>
      <c r="C160" s="80"/>
      <c r="D160" s="80"/>
      <c r="E160" s="87">
        <f>E161</f>
        <v>2285.3069999999998</v>
      </c>
      <c r="F160" s="87">
        <f t="shared" ref="F160:G160" si="36">F161</f>
        <v>0</v>
      </c>
      <c r="G160" s="87">
        <f t="shared" si="36"/>
        <v>0</v>
      </c>
      <c r="H160" s="87">
        <f>G160+F160+E160</f>
        <v>2285.3069999999998</v>
      </c>
      <c r="I160" s="80"/>
      <c r="J160" s="80"/>
    </row>
    <row r="161" spans="1:10" ht="28.3" x14ac:dyDescent="0.25">
      <c r="A161" s="68">
        <v>52</v>
      </c>
      <c r="B161" s="61" t="s">
        <v>81</v>
      </c>
      <c r="C161" s="32" t="s">
        <v>93</v>
      </c>
      <c r="D161" s="32"/>
      <c r="E161" s="111">
        <v>2285.3069999999998</v>
      </c>
      <c r="F161" s="111"/>
      <c r="G161" s="111"/>
      <c r="H161" s="111"/>
      <c r="I161" s="32"/>
      <c r="J161" s="32"/>
    </row>
    <row r="162" spans="1:10" x14ac:dyDescent="0.25">
      <c r="A162" s="104"/>
      <c r="B162" s="105" t="s">
        <v>82</v>
      </c>
      <c r="C162" s="80"/>
      <c r="D162" s="80"/>
      <c r="E162" s="87">
        <f>E163</f>
        <v>1285.3800000000001</v>
      </c>
      <c r="F162" s="87">
        <f t="shared" ref="F162:G162" si="37">F163</f>
        <v>0</v>
      </c>
      <c r="G162" s="87">
        <f t="shared" si="37"/>
        <v>0</v>
      </c>
      <c r="H162" s="87">
        <f>G162+F162+E162</f>
        <v>1285.3800000000001</v>
      </c>
      <c r="I162" s="80"/>
      <c r="J162" s="80"/>
    </row>
    <row r="163" spans="1:10" ht="28.3" x14ac:dyDescent="0.25">
      <c r="A163" s="68">
        <v>53</v>
      </c>
      <c r="B163" s="58" t="s">
        <v>83</v>
      </c>
      <c r="C163" s="32" t="s">
        <v>93</v>
      </c>
      <c r="D163" s="32"/>
      <c r="E163" s="111">
        <v>1285.3800000000001</v>
      </c>
      <c r="F163" s="111"/>
      <c r="G163" s="111"/>
      <c r="H163" s="111"/>
      <c r="I163" s="32"/>
      <c r="J163" s="32"/>
    </row>
    <row r="164" spans="1:10" x14ac:dyDescent="0.25">
      <c r="A164" s="157" t="s">
        <v>84</v>
      </c>
      <c r="B164" s="158"/>
      <c r="C164" s="57"/>
      <c r="D164" s="57"/>
      <c r="E164" s="12">
        <f>E162+E160+E156+E146+E143+E131+E128+E126+E124+E121+E114+E103+E98</f>
        <v>111556.35899999998</v>
      </c>
      <c r="F164" s="12">
        <f t="shared" ref="F164:G164" si="38">F162+F160+F156+F146+F143+F131+F128+F126+F124+F121+F114+F103+F98</f>
        <v>0</v>
      </c>
      <c r="G164" s="12">
        <f t="shared" si="38"/>
        <v>0</v>
      </c>
      <c r="H164" s="12">
        <f>H162+H160+H156+H146+H143+H131+H128+H126+H124+H121+H114+H103+H98</f>
        <v>111556.35899999998</v>
      </c>
      <c r="I164" s="57"/>
      <c r="J164" s="57"/>
    </row>
    <row r="165" spans="1:10" ht="28.95" customHeight="1" x14ac:dyDescent="0.25">
      <c r="A165" s="128"/>
      <c r="B165" s="127" t="s">
        <v>162</v>
      </c>
      <c r="C165" s="90"/>
      <c r="D165" s="90"/>
      <c r="E165" s="87">
        <v>5870.2049999999999</v>
      </c>
      <c r="F165" s="87"/>
      <c r="G165" s="87"/>
      <c r="H165" s="87"/>
      <c r="I165" s="90"/>
      <c r="J165" s="90"/>
    </row>
    <row r="166" spans="1:10" ht="32.299999999999997" customHeight="1" x14ac:dyDescent="0.25">
      <c r="A166" s="155" t="s">
        <v>86</v>
      </c>
      <c r="B166" s="156"/>
      <c r="C166" s="129"/>
      <c r="D166" s="130">
        <f>SUM(D7:D163)</f>
        <v>371.72841712501815</v>
      </c>
      <c r="E166" s="131">
        <f>E164+E96+E165</f>
        <v>821515.18000233604</v>
      </c>
      <c r="F166" s="131">
        <f t="shared" ref="F166" si="39">F164+F96</f>
        <v>0</v>
      </c>
      <c r="G166" s="131">
        <f>G164+G96</f>
        <v>499999.99999999994</v>
      </c>
      <c r="H166" s="131">
        <f>E166+F166+G166</f>
        <v>1321515.1800023359</v>
      </c>
      <c r="I166" s="132">
        <f>SUM(I8:I93)</f>
        <v>7601</v>
      </c>
      <c r="J166" s="130"/>
    </row>
    <row r="169" spans="1:10" s="24" customFormat="1" x14ac:dyDescent="0.25">
      <c r="A169" s="40"/>
      <c r="B169" s="41"/>
      <c r="C169" s="40"/>
      <c r="D169" s="42"/>
      <c r="E169" s="43"/>
      <c r="F169" s="43"/>
      <c r="G169" s="43"/>
      <c r="H169" s="44"/>
      <c r="I169" s="45"/>
      <c r="J169" s="42"/>
    </row>
    <row r="170" spans="1:10" s="37" customFormat="1" x14ac:dyDescent="0.25">
      <c r="A170" s="46"/>
      <c r="B170" s="47"/>
      <c r="C170" s="46"/>
      <c r="D170" s="48"/>
      <c r="E170" s="49"/>
      <c r="F170" s="49"/>
      <c r="G170" s="50"/>
      <c r="H170" s="51"/>
      <c r="I170" s="52"/>
      <c r="J170" s="53"/>
    </row>
    <row r="172" spans="1:10" x14ac:dyDescent="0.25">
      <c r="E172" s="30"/>
      <c r="F172" s="30"/>
      <c r="H172" s="30"/>
    </row>
  </sheetData>
  <autoFilter ref="A6:J166"/>
  <mergeCells count="30">
    <mergeCell ref="A166:B166"/>
    <mergeCell ref="A164:B164"/>
    <mergeCell ref="I79:I80"/>
    <mergeCell ref="J79:J80"/>
    <mergeCell ref="A96:B96"/>
    <mergeCell ref="A97:J97"/>
    <mergeCell ref="I83:I84"/>
    <mergeCell ref="J83:J84"/>
    <mergeCell ref="H3:H4"/>
    <mergeCell ref="I3:I4"/>
    <mergeCell ref="J3:J4"/>
    <mergeCell ref="A1:J2"/>
    <mergeCell ref="A3:A4"/>
    <mergeCell ref="B3:B4"/>
    <mergeCell ref="C3:C4"/>
    <mergeCell ref="D3:D4"/>
    <mergeCell ref="E3:G3"/>
    <mergeCell ref="I74:I75"/>
    <mergeCell ref="J74:J75"/>
    <mergeCell ref="A5:J5"/>
    <mergeCell ref="I13:I14"/>
    <mergeCell ref="J13:J14"/>
    <mergeCell ref="I23:I24"/>
    <mergeCell ref="J23:J24"/>
    <mergeCell ref="I52:I54"/>
    <mergeCell ref="J52:J54"/>
    <mergeCell ref="I39:I40"/>
    <mergeCell ref="J39:J40"/>
    <mergeCell ref="I46:I47"/>
    <mergeCell ref="J46:J47"/>
  </mergeCells>
  <pageMargins left="0.62992125984251968" right="0.23622047244094491" top="0.19685039370078741" bottom="0.15748031496062992" header="0.31496062992125984" footer="0.11811023622047245"/>
  <pageSetup paperSize="9" scale="44" fitToHeight="5" orientation="landscape" r:id="rId1"/>
  <rowBreaks count="4" manualBreakCount="4">
    <brk id="40" max="9" man="1"/>
    <brk id="75" max="9" man="1"/>
    <brk id="113" max="9" man="1"/>
    <brk id="14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корректировка</vt:lpstr>
      <vt:lpstr>корректировка!Заголовки_для_печати</vt:lpstr>
      <vt:lpstr>корректировка!Область_печати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2017-01-09T14:16:35Z</dcterms:modified>
</cp:coreProperties>
</file>