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270" yWindow="780" windowWidth="20730" windowHeight="10485"/>
  </bookViews>
  <sheets>
    <sheet name="Лист1" sheetId="5" r:id="rId1"/>
  </sheets>
  <definedNames>
    <definedName name="_xlnm.Print_Area" localSheetId="0">Лист1!$A$1:$J$123</definedName>
  </definedNames>
  <calcPr calcId="145621"/>
</workbook>
</file>

<file path=xl/calcChain.xml><?xml version="1.0" encoding="utf-8"?>
<calcChain xmlns="http://schemas.openxmlformats.org/spreadsheetml/2006/main">
  <c r="F57" i="5" l="1"/>
  <c r="G57" i="5"/>
  <c r="E57" i="5"/>
  <c r="J58" i="5"/>
  <c r="H57" i="5" l="1"/>
  <c r="F49" i="5"/>
  <c r="G49" i="5"/>
  <c r="E49" i="5"/>
  <c r="J52" i="5"/>
  <c r="J67" i="5" l="1"/>
  <c r="F65" i="5"/>
  <c r="G65" i="5"/>
  <c r="E65" i="5"/>
  <c r="F88" i="5" l="1"/>
  <c r="G88" i="5"/>
  <c r="E88" i="5"/>
  <c r="F59" i="5"/>
  <c r="G59" i="5"/>
  <c r="E59" i="5"/>
  <c r="H59" i="5" s="1"/>
  <c r="J62" i="5"/>
  <c r="J80" i="5" l="1"/>
  <c r="J18" i="5"/>
  <c r="J41" i="5"/>
  <c r="J87" i="5"/>
  <c r="J82" i="5"/>
  <c r="E79" i="5" l="1"/>
  <c r="G79" i="5" l="1"/>
  <c r="F79" i="5"/>
  <c r="H79" i="5" l="1"/>
  <c r="E122" i="5" l="1"/>
  <c r="D98" i="5"/>
  <c r="G94" i="5"/>
  <c r="F94" i="5"/>
  <c r="E94" i="5"/>
  <c r="J93" i="5"/>
  <c r="J92" i="5"/>
  <c r="G91" i="5"/>
  <c r="F91" i="5"/>
  <c r="E91" i="5"/>
  <c r="J86" i="5"/>
  <c r="G85" i="5"/>
  <c r="F85" i="5"/>
  <c r="E85" i="5"/>
  <c r="J84" i="5"/>
  <c r="G83" i="5"/>
  <c r="F83" i="5"/>
  <c r="E83" i="5"/>
  <c r="J77" i="5"/>
  <c r="G76" i="5"/>
  <c r="F76" i="5"/>
  <c r="E76" i="5"/>
  <c r="J75" i="5"/>
  <c r="J74" i="5"/>
  <c r="G72" i="5"/>
  <c r="F72" i="5"/>
  <c r="E72" i="5"/>
  <c r="J71" i="5"/>
  <c r="J70" i="5"/>
  <c r="J69" i="5"/>
  <c r="G68" i="5"/>
  <c r="F68" i="5"/>
  <c r="E68" i="5"/>
  <c r="J66" i="5"/>
  <c r="J64" i="5"/>
  <c r="G63" i="5"/>
  <c r="F63" i="5"/>
  <c r="E63" i="5"/>
  <c r="J61" i="5"/>
  <c r="J60" i="5"/>
  <c r="J55" i="5"/>
  <c r="J54" i="5"/>
  <c r="G53" i="5"/>
  <c r="F53" i="5"/>
  <c r="E53" i="5"/>
  <c r="J50" i="5"/>
  <c r="J48" i="5"/>
  <c r="G47" i="5"/>
  <c r="F47" i="5"/>
  <c r="E47" i="5"/>
  <c r="J44" i="5"/>
  <c r="G43" i="5"/>
  <c r="F43" i="5"/>
  <c r="E43" i="5"/>
  <c r="J42" i="5"/>
  <c r="J40" i="5"/>
  <c r="G39" i="5"/>
  <c r="F39" i="5"/>
  <c r="E39" i="5"/>
  <c r="J38" i="5"/>
  <c r="G37" i="5"/>
  <c r="F37" i="5"/>
  <c r="E37" i="5"/>
  <c r="J35" i="5"/>
  <c r="G34" i="5"/>
  <c r="F34" i="5"/>
  <c r="E34" i="5"/>
  <c r="J33" i="5"/>
  <c r="J32" i="5"/>
  <c r="G31" i="5"/>
  <c r="F31" i="5"/>
  <c r="E31" i="5"/>
  <c r="J30" i="5"/>
  <c r="J29" i="5"/>
  <c r="J28" i="5"/>
  <c r="J27" i="5"/>
  <c r="J26" i="5"/>
  <c r="J25" i="5"/>
  <c r="J24" i="5"/>
  <c r="G23" i="5"/>
  <c r="F23" i="5"/>
  <c r="E23" i="5"/>
  <c r="J21" i="5"/>
  <c r="G20" i="5"/>
  <c r="F20" i="5"/>
  <c r="E20" i="5"/>
  <c r="J19" i="5"/>
  <c r="G17" i="5"/>
  <c r="F17" i="5"/>
  <c r="E17" i="5"/>
  <c r="J16" i="5"/>
  <c r="G15" i="5"/>
  <c r="F15" i="5"/>
  <c r="E15" i="5"/>
  <c r="J14" i="5"/>
  <c r="J13" i="5"/>
  <c r="G12" i="5"/>
  <c r="F12" i="5"/>
  <c r="E12" i="5"/>
  <c r="J10" i="5"/>
  <c r="J9" i="5"/>
  <c r="G7" i="5"/>
  <c r="F7" i="5"/>
  <c r="E7" i="5"/>
  <c r="H15" i="5" l="1"/>
  <c r="F96" i="5"/>
  <c r="G96" i="5"/>
  <c r="G98" i="5" s="1"/>
  <c r="G123" i="5" s="1"/>
  <c r="E96" i="5"/>
  <c r="E98" i="5" s="1"/>
  <c r="E123" i="5" s="1"/>
  <c r="F98" i="5"/>
  <c r="F123" i="5" s="1"/>
  <c r="H23" i="5"/>
  <c r="H34" i="5"/>
  <c r="H43" i="5"/>
  <c r="H49" i="5"/>
  <c r="H72" i="5"/>
  <c r="H7" i="5"/>
  <c r="H88" i="5"/>
  <c r="H20" i="5"/>
  <c r="H47" i="5"/>
  <c r="H12" i="5"/>
  <c r="H31" i="5"/>
  <c r="H37" i="5"/>
  <c r="H83" i="5"/>
  <c r="H91" i="5"/>
  <c r="H85" i="5"/>
  <c r="H17" i="5"/>
  <c r="H68" i="5"/>
  <c r="H63" i="5"/>
  <c r="H53" i="5"/>
  <c r="H39" i="5"/>
  <c r="H76" i="5"/>
  <c r="H65" i="5"/>
  <c r="H94" i="5"/>
  <c r="H96" i="5" l="1"/>
  <c r="H123" i="5"/>
  <c r="H98" i="5"/>
</calcChain>
</file>

<file path=xl/sharedStrings.xml><?xml version="1.0" encoding="utf-8"?>
<sst xmlns="http://schemas.openxmlformats.org/spreadsheetml/2006/main" count="219" uniqueCount="140">
  <si>
    <t>№ п/п</t>
  </si>
  <si>
    <t>Наименование объекта</t>
  </si>
  <si>
    <t>Наличие ПСД</t>
  </si>
  <si>
    <t>Протяженность, км</t>
  </si>
  <si>
    <t>В том числе источники финансирования, тыс. руб.</t>
  </si>
  <si>
    <t>Домовладения</t>
  </si>
  <si>
    <t>Удельные затраты при газификации 1 домовладения, тыс. руб.</t>
  </si>
  <si>
    <t>нет</t>
  </si>
  <si>
    <t>Боковский район</t>
  </si>
  <si>
    <t>Верхнедонской район</t>
  </si>
  <si>
    <t>г. Гуково</t>
  </si>
  <si>
    <t>Красносулинский район</t>
  </si>
  <si>
    <t>Морозовский район</t>
  </si>
  <si>
    <t>Орловский район</t>
  </si>
  <si>
    <t>Родионово-Несветайский район</t>
  </si>
  <si>
    <t>Аксайский район</t>
  </si>
  <si>
    <t>Мясниковский район</t>
  </si>
  <si>
    <t>Сальский район</t>
  </si>
  <si>
    <t>Тарасовский район</t>
  </si>
  <si>
    <t>Азовский район</t>
  </si>
  <si>
    <t>Ремонтненский район</t>
  </si>
  <si>
    <t>Усть-Донецкий район</t>
  </si>
  <si>
    <t>Кредит ПАО "Газпром газораспределение Ростов-на-Дону"</t>
  </si>
  <si>
    <t>Спецнадбавка ПАО "Газпром газораспределение Ростов-на-Дону"</t>
  </si>
  <si>
    <t>Всего средств по муниципалитету, тыс. руб.</t>
  </si>
  <si>
    <t>ПИР 2016 года</t>
  </si>
  <si>
    <t>г. Донецк</t>
  </si>
  <si>
    <t xml:space="preserve">Распределительные газопроводы в х. Юловский </t>
  </si>
  <si>
    <t>Газопровод высокого давления от с.Ремонтное до с.Киевка (5 очередь строительства)</t>
  </si>
  <si>
    <t>Зерноградский район</t>
  </si>
  <si>
    <t>Миллеровский район</t>
  </si>
  <si>
    <t>Дубовский район</t>
  </si>
  <si>
    <t>г. Шахты</t>
  </si>
  <si>
    <t>Распределительный газопровод по ул. Московская, Грибоедова, Заводская, Тургенева мкр Колодезное п. Тарасовский Ростовской области</t>
  </si>
  <si>
    <t>г. Новошахтинск</t>
  </si>
  <si>
    <t>Неклиновский район</t>
  </si>
  <si>
    <t>Средства на компенсацию расходов по осуществлению технологического присоединения</t>
  </si>
  <si>
    <t>Программа газификации Ростовской области на 2018 год</t>
  </si>
  <si>
    <t>Газопровод высокого давления от ГРС Шахты до существующих сетей газораспределения</t>
  </si>
  <si>
    <t>Пролетарский район</t>
  </si>
  <si>
    <t>Межпоселковый газопровод высокого давления от ст.Буденновская к х.Сухой (1 очередь строительства)</t>
  </si>
  <si>
    <t>Распределительные газопроводы в с. Подгорное</t>
  </si>
  <si>
    <t xml:space="preserve">Распределительные газопроводы в х. Киевка </t>
  </si>
  <si>
    <t>Газопровод низкого давления для газоснабжения жилого квартала малоэтажной застройки по пер.Виноградный в ст. Боковская</t>
  </si>
  <si>
    <t xml:space="preserve">Газопровод низкого давления для газоснабжения жилого квартала малоэтажной застройки по ул.Заречной, пер.Чирский, пер.Терновый, пер.Ковыльный в ст. Боковская </t>
  </si>
  <si>
    <t>Межпоселковый газопровод высокого давления от х. Верхняковский до х. Михайловский</t>
  </si>
  <si>
    <t>Распределительный газопровод от ШРП №57 в поселке шахты №24</t>
  </si>
  <si>
    <t>Распределительный газопровод по ул. Молодежная, пер. Западный,                        ул. Дорожная, ул. Дачная, пер. Южный</t>
  </si>
  <si>
    <t>Распределительный газопровод низкого давления по ул. Красносулинская, ул. Российская, ул. Возрождения, пер. Мартовский, пер. Урожайный,  пер. Радостный, пер. Летний, пер. Весенний</t>
  </si>
  <si>
    <t>Распределительный газопровод от ШРП №50-58 в поселке шахты "Октябрьская"</t>
  </si>
  <si>
    <t>Распределительный газопровод по ул. Колхозная, пер. Садовый</t>
  </si>
  <si>
    <t>Распределительный газопровод низкого давления по улицам Лесная, Островского, Тургенева, Стахановская, Шахтная от ШРП №51</t>
  </si>
  <si>
    <t xml:space="preserve">Распределительный газопровод от ШРП №5 в пос. шахты Антрацит </t>
  </si>
  <si>
    <t>Газопровод среднего и низкого давления, ГРПБ для газификации жилых домов в границах ул.Луначарского, Чехова, Фрунзе, Шестой проезд, проезд Чехова</t>
  </si>
  <si>
    <t>Газопровод среднего и низкого давления, ГРПБ для газификации жилых домов в границах ул. Пограничная</t>
  </si>
  <si>
    <t>Межпоселковый газопровод от х. Романов до х. Моисеев</t>
  </si>
  <si>
    <t>Распределительный газопровод в х. Моисеев</t>
  </si>
  <si>
    <t xml:space="preserve">Внутрипоселковый разводящий газопровод в х. Ракитный </t>
  </si>
  <si>
    <t xml:space="preserve">Распределительные газопроводы в с. Табунщиково </t>
  </si>
  <si>
    <t>Газопровод низкого давления по п.Украинский</t>
  </si>
  <si>
    <t xml:space="preserve">Распределительные сети газопровода в х. Малахов </t>
  </si>
  <si>
    <t xml:space="preserve">Распередительные газопроводы в х. Еритовка </t>
  </si>
  <si>
    <t>Распределительный газопровод в х. Некрасовка</t>
  </si>
  <si>
    <t>Распределительный газопровод в х. Сужено</t>
  </si>
  <si>
    <t>Распределительный газопровод для газоснабжения улиц Пионерская, Марата, Мечникова, Чернышевского, Южная, Инициативная, Власть Советов, Партизанская, Воровского, Перспективная, 315 Мелитопольской дивизии</t>
  </si>
  <si>
    <t xml:space="preserve">Распределительный газопровод по ул. Южная, Клары Цеткин, Пионерская-больница Электровозная, Знамя победы, Горлова, Войкова </t>
  </si>
  <si>
    <t>Подводящий газопровод к х. Октябрьский</t>
  </si>
  <si>
    <t>Разводящие газопроводы в х. Октябрьский</t>
  </si>
  <si>
    <t>Сети газоснабжения для обеспечения газификации п. Липовка</t>
  </si>
  <si>
    <t xml:space="preserve">Распределительный газопровод в х. Ольховский Усть-Донецкого района Ростовской области </t>
  </si>
  <si>
    <t>Распределительный газопровод в х. Виноградный Усть-Донецкого района Ростовской области</t>
  </si>
  <si>
    <t>Газопровод от КС Октябрьский до п. Возрожденный (ПИР)</t>
  </si>
  <si>
    <t>ПИР 2017 года</t>
  </si>
  <si>
    <t>Газопровод высокого давления I категории Р=1,2МПа от ГРС5 до с.Большие Салы (ПИР)</t>
  </si>
  <si>
    <t>Белокалитвинский район</t>
  </si>
  <si>
    <t>Тацинский район</t>
  </si>
  <si>
    <t>Обливский район</t>
  </si>
  <si>
    <t>Распределительный газопровод в х. Лихой Красносулинского района (3 этап) (ПИР)</t>
  </si>
  <si>
    <t>Газопровод высокого давления от ГРС Александровская с переподключением с. Синявское Неклиновского района, п. Щедрый, с. Недвиговка, х. Веселый Мясниковского района (ПИР)</t>
  </si>
  <si>
    <t>Газопровод высокого давления к х. Надежевка Тацинского района (ПИР)</t>
  </si>
  <si>
    <t>Межпоселковый газопровод от х. Каштановский до х.Запрудный, Бокачевка, Алексеевский, Машинский Обливского района (ПИР)</t>
  </si>
  <si>
    <t>Газопровод высокого давления для газоснабжения индивидуальной жилой застройки в районе п. Несветай (2 очередь строительства)</t>
  </si>
  <si>
    <t>ПИР 2012 года</t>
  </si>
  <si>
    <t>ПИР 2011 года</t>
  </si>
  <si>
    <t>увеличение пропускной способности</t>
  </si>
  <si>
    <t>Подводящий газопровод к п. Васильево-Петровский Азовского района Ростовской области (ПИР)</t>
  </si>
  <si>
    <t>Разводящие сети газоснабжения в п. Васильево-Петровский Азовского района Ростовской области (ПИР)</t>
  </si>
  <si>
    <t>Распределительный газопровод в х. Наумовский (ПИР)</t>
  </si>
  <si>
    <t>Распределительный газопровод в х. Сухой (ПИР)</t>
  </si>
  <si>
    <t>переподключение потребителей</t>
  </si>
  <si>
    <t>Техническое перевооружение ГРП №16 г.Аксай, ул.Шевченко, 32а, инв. № 01-00442 (газовое оборудование), 01-00468 (здание)</t>
  </si>
  <si>
    <t>Техническое перевооружение ГРПШ №43 г. Батайск, ул. Эстонская, 24, инв. № 3-040329</t>
  </si>
  <si>
    <t>Техническое перевооружение ГРП №5 г. Батайск, ул. Куйбышева гор. Парк им. Ленина,  инв. № 3-010001</t>
  </si>
  <si>
    <t>Техническое перевооружение ГРП № 18/1 г. Батайск, ул. Булгакова, инв. № 3-010023</t>
  </si>
  <si>
    <t>Техническое перевооружение ГРП № 3 г. Белая Калитва ул.Геологическая, инв. № 4-010013</t>
  </si>
  <si>
    <t>Техническое перевооружение ГРП № 4 г. Белая Калитва, ул. 2я Линия,  инв. № 4-010021</t>
  </si>
  <si>
    <t>Техническое перевооружение ГРП № 5 г. Белая Калитва ул.Заводская, инв. № 4-010015</t>
  </si>
  <si>
    <t>Техническое перевооружение ГРПШ №43 г. Гуково, ул. Л. Чайкиной, инв. № 9-001493</t>
  </si>
  <si>
    <t xml:space="preserve">Техническое перевооружение ШРП ул.Ленина-Вишневая от ул.Патоличева до Птицекомбината,  ст.Егорлыкская, Егорлыкский район, инв. № 15-03012 </t>
  </si>
  <si>
    <t>Техническое перевооружение ГРПШ на газопроводе высокого и низкого давления в х. Новотроицкий, инв. № 23-00111</t>
  </si>
  <si>
    <t>Техническое перевооружение ГРПШ х. Павленков, ул. Колхозная, инв. № 23-00116</t>
  </si>
  <si>
    <t>Техническое перевооружение ГРП № 4 г. Сальск, ул. Халтурина, инв. № 31-04033</t>
  </si>
  <si>
    <t>Техническое перевооружение ГРПШ р.п.Усть-Донецкий, ул.Промышленная 15-а, инв. № 32-31044</t>
  </si>
  <si>
    <t>Итого по 2 разделу :</t>
  </si>
  <si>
    <t xml:space="preserve">ВСЕГО:  </t>
  </si>
  <si>
    <t>1. Объекты нового строительства и проектирования</t>
  </si>
  <si>
    <t>Альтернативный источник (пункт 26(24) Постановления Правительства РФ от 30.12.2013 № 1314)</t>
  </si>
  <si>
    <t>ИТОГО мероприятий:</t>
  </si>
  <si>
    <t>Итого по 1 разделу:</t>
  </si>
  <si>
    <t>2.  Выполнение работ по реконструкции и техническому перевооружению</t>
  </si>
  <si>
    <t>Распределительный газопровод х.Ребричанский (ПИР)</t>
  </si>
  <si>
    <t>ПИР 2018 года</t>
  </si>
  <si>
    <t>г. Ростов-на-Дону</t>
  </si>
  <si>
    <t>Распределительный газопровод х.Маныч (2 очередь строительства)</t>
  </si>
  <si>
    <t>Межпоселковый газопровод к х. Киров (2 очередь строительства)</t>
  </si>
  <si>
    <t>Межпоселковый газопровод высокого давления от х. Костино-Быстрянский к х. Русско-Власовский (2 очередь строительства)</t>
  </si>
  <si>
    <t>Газопровод среднего давления г. Ростов-на-Дону, ул. Совхозная</t>
  </si>
  <si>
    <t>Газопровод среднего давления г. Ростов-на-Дону, ул. Совхозная (ПИР)</t>
  </si>
  <si>
    <t>Газопровод высокого давления для газоснабжения индивидуальной жилой застройки район Щепкинское шоссе г. Ростов-на-Дону (ПИР)</t>
  </si>
  <si>
    <t xml:space="preserve">Газопровод высокого давления к х. Надежевка Тацинского района </t>
  </si>
  <si>
    <t>Распределительный газопровод ул. Садовая в г. Новошахтинске (ПИР)</t>
  </si>
  <si>
    <t>г. Новочеркасск</t>
  </si>
  <si>
    <t>переподключение потребителей (ООО "Мариинский спиртзавод")</t>
  </si>
  <si>
    <t>переподключение потребителей (доп.финансирование)</t>
  </si>
  <si>
    <t>Распределительные  газопроводы  в п. Коксовый Белокалитвинского района (3 этап) (ПИР)</t>
  </si>
  <si>
    <t xml:space="preserve">Распределительные газопроводы низкого давления по х.Михайловский </t>
  </si>
  <si>
    <t>Газопровод высокого и низкого давления по ул. Встречная в г.Новочеркасске (ПИР)</t>
  </si>
  <si>
    <t>Техническое перевооружение ГРПШ №55 г. Батайск, ул. Речная - ул.Ленинградская, инв. № 3-040342</t>
  </si>
  <si>
    <t>Техническое перевооружение ГРПШ №31 г.Батайск, ул.Ленина - ул.Красноармейская, инв. № 000001687</t>
  </si>
  <si>
    <t>Техническое перевооружение ГРП №6 г.Батайск, ул.Ленина - ул.Матросова, инв. № 3-040412</t>
  </si>
  <si>
    <t>Техническое перевооружение ГРПШ №45 г. Батайск, ул.Ставропольская, 123, инв. № 3-040335</t>
  </si>
  <si>
    <t>Техническое перевооружение ГРП № 1 г. Белая Калитва, ул.Калинина,  инв. № 4-010012</t>
  </si>
  <si>
    <t>Техническое перевооружение ГРП № 2 г. Белая Калитва, ул.Вокзальная,  инв. № 4-010014</t>
  </si>
  <si>
    <t>Техническое перевооружение ГРП № 5 г. Сальск, ул. Верхняя, инв. №31-04064</t>
  </si>
  <si>
    <t>Техническое перевооружение ГРП №3 г. Сальск, ул. Свободы, инв. №31-04126</t>
  </si>
  <si>
    <t>Техническое перевооружение ГРП №7 х. Ленина КСП Родина, инв. №01-00450 (газовое оборудование), 01-00477 (здание)</t>
  </si>
  <si>
    <t>Межпоселковый газопровод высокого давления от х. Хмызов до х.Малахов и далее к х. Еритовка</t>
  </si>
  <si>
    <t>Распределительный газопровод по ул. Русская и ул.Заречная в х.Веселый (ПИР)</t>
  </si>
  <si>
    <t>Газопровод высокого давления от ГРС г. Азова с переподключением  п.Новоалександровка, с.Кулешовка, х.Высочино (1 очередь строительства)</t>
  </si>
  <si>
    <t>Распределительные газопроводы по ул. Луговая, Цветочная в х.Усть-Койсуг (2 очередь строительства)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</si>
</sst>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0"/>
    <numFmt numFmtId="166" formatCode="#,##0.000;[Red]#,##0.000"/>
    <numFmt numFmtId="167" formatCode="#,##0.0"/>
  </numFmts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8"/>
      <color theme="1"/>
      <name val="Calibri"/>
      <family val="2"/>
      <scheme val="minor"/>
    </font>
    <font>
      <sz val="19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0" fillId="0" borderId="0" xfId="0" applyFill="1"/>
    <xf numFmtId="0" fontId="2" fillId="0" borderId="0" xfId="0" applyFont="1"/>
    <xf numFmtId="165" fontId="2" fillId="0" borderId="0" xfId="0" applyNumberFormat="1" applyFont="1"/>
    <xf numFmtId="0" fontId="3" fillId="0" borderId="0" xfId="0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67" fontId="6" fillId="0" borderId="3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65" fontId="4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3" fontId="6" fillId="0" borderId="1" xfId="0" applyNumberFormat="1" applyFont="1" applyFill="1" applyBorder="1" applyAlignment="1" applyProtection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>
      <alignment horizontal="left" vertical="top" wrapText="1"/>
    </xf>
    <xf numFmtId="165" fontId="8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right" wrapText="1"/>
    </xf>
    <xf numFmtId="0" fontId="6" fillId="0" borderId="9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center" wrapText="1"/>
    </xf>
    <xf numFmtId="1" fontId="6" fillId="0" borderId="9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center" wrapText="1"/>
    </xf>
    <xf numFmtId="0" fontId="9" fillId="0" borderId="0" xfId="0" applyFont="1"/>
    <xf numFmtId="1" fontId="6" fillId="2" borderId="4" xfId="0" applyNumberFormat="1" applyFont="1" applyFill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7" fontId="6" fillId="0" borderId="2" xfId="0" applyNumberFormat="1" applyFont="1" applyFill="1" applyBorder="1" applyAlignment="1">
      <alignment horizontal="center" vertical="center" wrapText="1"/>
    </xf>
    <xf numFmtId="167" fontId="7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" fontId="6" fillId="2" borderId="11" xfId="0" applyNumberFormat="1" applyFont="1" applyFill="1" applyBorder="1" applyAlignment="1">
      <alignment horizontal="center" vertical="center" wrapText="1"/>
    </xf>
    <xf numFmtId="1" fontId="6" fillId="2" borderId="13" xfId="0" applyNumberFormat="1" applyFont="1" applyFill="1" applyBorder="1" applyAlignment="1">
      <alignment horizontal="center" vertical="center" wrapText="1"/>
    </xf>
    <xf numFmtId="1" fontId="6" fillId="2" borderId="12" xfId="0" applyNumberFormat="1" applyFont="1" applyFill="1" applyBorder="1" applyAlignment="1">
      <alignment horizontal="center" vertical="center" wrapText="1"/>
    </xf>
    <xf numFmtId="1" fontId="6" fillId="2" borderId="14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colors>
    <mruColors>
      <color rgb="FF00A7E2"/>
      <color rgb="FFC3F3E0"/>
      <color rgb="FFBC8FDD"/>
      <color rgb="FF0099FF"/>
      <color rgb="FF2DA5FF"/>
      <color rgb="FFCBAAE4"/>
      <color rgb="FFDCC5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tabSelected="1" view="pageBreakPreview" topLeftCell="C49" zoomScale="55" zoomScaleNormal="100" zoomScaleSheetLayoutView="55" workbookViewId="0">
      <selection activeCell="G61" sqref="G61"/>
    </sheetView>
  </sheetViews>
  <sheetFormatPr defaultRowHeight="15" x14ac:dyDescent="0.25"/>
  <cols>
    <col min="1" max="1" width="7.7109375" customWidth="1"/>
    <col min="2" max="2" width="111.42578125" customWidth="1"/>
    <col min="3" max="3" width="26.85546875" customWidth="1"/>
    <col min="4" max="4" width="32.42578125" customWidth="1"/>
    <col min="5" max="5" width="51.42578125" customWidth="1"/>
    <col min="6" max="6" width="49.5703125" customWidth="1"/>
    <col min="7" max="7" width="37.7109375" customWidth="1"/>
    <col min="8" max="8" width="34.140625" customWidth="1"/>
    <col min="9" max="9" width="30" customWidth="1"/>
    <col min="10" max="10" width="37" customWidth="1"/>
    <col min="11" max="11" width="12.42578125" customWidth="1"/>
  </cols>
  <sheetData>
    <row r="1" spans="1:10" ht="15" customHeight="1" x14ac:dyDescent="0.25">
      <c r="A1" s="112" t="s">
        <v>37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5" customHeight="1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24" x14ac:dyDescent="0.25">
      <c r="A3" s="4"/>
      <c r="B3" s="4"/>
      <c r="C3" s="4"/>
      <c r="D3" s="4"/>
      <c r="E3" s="4"/>
      <c r="F3" s="4"/>
      <c r="G3" s="4"/>
      <c r="H3" s="5"/>
      <c r="I3" s="4"/>
      <c r="J3" s="4"/>
    </row>
    <row r="4" spans="1:10" ht="31.5" customHeight="1" x14ac:dyDescent="0.25">
      <c r="A4" s="113" t="s">
        <v>0</v>
      </c>
      <c r="B4" s="113" t="s">
        <v>1</v>
      </c>
      <c r="C4" s="113" t="s">
        <v>2</v>
      </c>
      <c r="D4" s="114" t="s">
        <v>3</v>
      </c>
      <c r="E4" s="113" t="s">
        <v>4</v>
      </c>
      <c r="F4" s="113"/>
      <c r="G4" s="113"/>
      <c r="H4" s="115" t="s">
        <v>24</v>
      </c>
      <c r="I4" s="116" t="s">
        <v>5</v>
      </c>
      <c r="J4" s="114" t="s">
        <v>6</v>
      </c>
    </row>
    <row r="5" spans="1:10" ht="178.5" x14ac:dyDescent="0.25">
      <c r="A5" s="113"/>
      <c r="B5" s="113"/>
      <c r="C5" s="113"/>
      <c r="D5" s="114"/>
      <c r="E5" s="6" t="s">
        <v>23</v>
      </c>
      <c r="F5" s="7" t="s">
        <v>22</v>
      </c>
      <c r="G5" s="7" t="s">
        <v>106</v>
      </c>
      <c r="H5" s="115"/>
      <c r="I5" s="116"/>
      <c r="J5" s="114"/>
    </row>
    <row r="6" spans="1:10" ht="29.25" customHeight="1" x14ac:dyDescent="0.25">
      <c r="A6" s="8"/>
      <c r="B6" s="111" t="s">
        <v>105</v>
      </c>
      <c r="C6" s="111"/>
      <c r="D6" s="111"/>
      <c r="E6" s="111"/>
      <c r="F6" s="111"/>
      <c r="G6" s="111"/>
      <c r="H6" s="111"/>
      <c r="I6" s="111"/>
      <c r="J6" s="111"/>
    </row>
    <row r="7" spans="1:10" ht="26.25" x14ac:dyDescent="0.25">
      <c r="A7" s="9"/>
      <c r="B7" s="10" t="s">
        <v>19</v>
      </c>
      <c r="C7" s="10"/>
      <c r="D7" s="11"/>
      <c r="E7" s="12">
        <f>E8+E9+E10+E11</f>
        <v>12574.1793</v>
      </c>
      <c r="F7" s="12">
        <f t="shared" ref="F7:G7" si="0">F8+F9</f>
        <v>23386.937999999998</v>
      </c>
      <c r="G7" s="12">
        <f t="shared" si="0"/>
        <v>0</v>
      </c>
      <c r="H7" s="12">
        <f>E7+F7+G7</f>
        <v>35961.117299999998</v>
      </c>
      <c r="I7" s="13"/>
      <c r="J7" s="11"/>
    </row>
    <row r="8" spans="1:10" ht="78.75" x14ac:dyDescent="0.25">
      <c r="A8" s="14">
        <v>1</v>
      </c>
      <c r="B8" s="15" t="s">
        <v>138</v>
      </c>
      <c r="C8" s="14" t="s">
        <v>25</v>
      </c>
      <c r="D8" s="16">
        <v>3</v>
      </c>
      <c r="E8" s="17"/>
      <c r="F8" s="18">
        <v>23386.937999999998</v>
      </c>
      <c r="G8" s="18"/>
      <c r="H8" s="18"/>
      <c r="I8" s="117" t="s">
        <v>89</v>
      </c>
      <c r="J8" s="117"/>
    </row>
    <row r="9" spans="1:10" ht="53.45" customHeight="1" x14ac:dyDescent="0.25">
      <c r="A9" s="14">
        <v>2</v>
      </c>
      <c r="B9" s="15" t="s">
        <v>139</v>
      </c>
      <c r="C9" s="14" t="s">
        <v>25</v>
      </c>
      <c r="D9" s="16">
        <v>0.8</v>
      </c>
      <c r="E9" s="18">
        <v>2826.3772999999997</v>
      </c>
      <c r="F9" s="18"/>
      <c r="G9" s="18"/>
      <c r="H9" s="7"/>
      <c r="I9" s="19">
        <v>23</v>
      </c>
      <c r="J9" s="16">
        <f>E9/I9</f>
        <v>122.88596956521738</v>
      </c>
    </row>
    <row r="10" spans="1:10" ht="52.5" x14ac:dyDescent="0.25">
      <c r="A10" s="14">
        <v>3</v>
      </c>
      <c r="B10" s="15" t="s">
        <v>85</v>
      </c>
      <c r="C10" s="14" t="s">
        <v>7</v>
      </c>
      <c r="D10" s="16">
        <v>8</v>
      </c>
      <c r="E10" s="18">
        <v>8302.9480000000003</v>
      </c>
      <c r="F10" s="18"/>
      <c r="G10" s="18"/>
      <c r="H10" s="7"/>
      <c r="I10" s="89">
        <v>131</v>
      </c>
      <c r="J10" s="88">
        <f>(E10+E11)/I10</f>
        <v>74.41070229007633</v>
      </c>
    </row>
    <row r="11" spans="1:10" ht="52.5" x14ac:dyDescent="0.25">
      <c r="A11" s="14">
        <v>4</v>
      </c>
      <c r="B11" s="15" t="s">
        <v>86</v>
      </c>
      <c r="C11" s="14" t="s">
        <v>7</v>
      </c>
      <c r="D11" s="16">
        <v>0.5</v>
      </c>
      <c r="E11" s="18">
        <v>1444.854</v>
      </c>
      <c r="F11" s="18"/>
      <c r="G11" s="18"/>
      <c r="H11" s="7"/>
      <c r="I11" s="118"/>
      <c r="J11" s="103"/>
    </row>
    <row r="12" spans="1:10" ht="26.25" x14ac:dyDescent="0.25">
      <c r="A12" s="9"/>
      <c r="B12" s="20" t="s">
        <v>15</v>
      </c>
      <c r="C12" s="9"/>
      <c r="D12" s="21"/>
      <c r="E12" s="12">
        <f>E13+E14</f>
        <v>11381.108</v>
      </c>
      <c r="F12" s="12">
        <f t="shared" ref="F12:G12" si="1">F13+F14</f>
        <v>0</v>
      </c>
      <c r="G12" s="12">
        <f t="shared" si="1"/>
        <v>0</v>
      </c>
      <c r="H12" s="12">
        <f>E12+F12+G12</f>
        <v>11381.108</v>
      </c>
      <c r="I12" s="22"/>
      <c r="J12" s="11"/>
    </row>
    <row r="13" spans="1:10" s="1" customFormat="1" ht="52.5" x14ac:dyDescent="0.25">
      <c r="A13" s="14">
        <v>5</v>
      </c>
      <c r="B13" s="15" t="s">
        <v>114</v>
      </c>
      <c r="C13" s="14" t="s">
        <v>25</v>
      </c>
      <c r="D13" s="16">
        <v>4</v>
      </c>
      <c r="E13" s="18">
        <v>6297.66</v>
      </c>
      <c r="F13" s="18"/>
      <c r="G13" s="18"/>
      <c r="H13" s="7"/>
      <c r="I13" s="23">
        <v>102</v>
      </c>
      <c r="J13" s="24">
        <f>(E13)/I13</f>
        <v>61.741764705882353</v>
      </c>
    </row>
    <row r="14" spans="1:10" ht="26.25" x14ac:dyDescent="0.25">
      <c r="A14" s="14">
        <v>6</v>
      </c>
      <c r="B14" s="15" t="s">
        <v>71</v>
      </c>
      <c r="C14" s="14" t="s">
        <v>7</v>
      </c>
      <c r="D14" s="16">
        <v>5</v>
      </c>
      <c r="E14" s="18">
        <v>5083.4480000000003</v>
      </c>
      <c r="F14" s="18"/>
      <c r="G14" s="18"/>
      <c r="H14" s="7"/>
      <c r="I14" s="23">
        <v>264</v>
      </c>
      <c r="J14" s="24">
        <f>(E14)/I14</f>
        <v>19.255484848484851</v>
      </c>
    </row>
    <row r="15" spans="1:10" ht="26.25" x14ac:dyDescent="0.25">
      <c r="A15" s="9"/>
      <c r="B15" s="10" t="s">
        <v>74</v>
      </c>
      <c r="C15" s="9"/>
      <c r="D15" s="21"/>
      <c r="E15" s="12">
        <f>E16</f>
        <v>32071.506000000001</v>
      </c>
      <c r="F15" s="12">
        <f t="shared" ref="F15:G15" si="2">F16</f>
        <v>0</v>
      </c>
      <c r="G15" s="12">
        <f t="shared" si="2"/>
        <v>0</v>
      </c>
      <c r="H15" s="12">
        <f>E15+F15+G15</f>
        <v>32071.506000000001</v>
      </c>
      <c r="I15" s="25"/>
      <c r="J15" s="21"/>
    </row>
    <row r="16" spans="1:10" ht="52.5" x14ac:dyDescent="0.25">
      <c r="A16" s="14">
        <v>7</v>
      </c>
      <c r="B16" s="15" t="s">
        <v>124</v>
      </c>
      <c r="C16" s="14" t="s">
        <v>7</v>
      </c>
      <c r="D16" s="16">
        <v>33</v>
      </c>
      <c r="E16" s="18">
        <v>32071.506000000001</v>
      </c>
      <c r="F16" s="18"/>
      <c r="G16" s="18"/>
      <c r="H16" s="7"/>
      <c r="I16" s="26">
        <v>600</v>
      </c>
      <c r="J16" s="16">
        <f>E16/I16</f>
        <v>53.452510000000004</v>
      </c>
    </row>
    <row r="17" spans="1:10" ht="26.25" x14ac:dyDescent="0.25">
      <c r="A17" s="9"/>
      <c r="B17" s="10" t="s">
        <v>8</v>
      </c>
      <c r="C17" s="9"/>
      <c r="D17" s="21"/>
      <c r="E17" s="12">
        <f>E18+E19</f>
        <v>0</v>
      </c>
      <c r="F17" s="12">
        <f>F18+F19</f>
        <v>6696.16</v>
      </c>
      <c r="G17" s="12">
        <f>G18+G19</f>
        <v>0</v>
      </c>
      <c r="H17" s="12">
        <f>E17+F17+G17</f>
        <v>6696.16</v>
      </c>
      <c r="I17" s="25"/>
      <c r="J17" s="21"/>
    </row>
    <row r="18" spans="1:10" ht="51.95" customHeight="1" x14ac:dyDescent="0.25">
      <c r="A18" s="14">
        <v>8</v>
      </c>
      <c r="B18" s="15" t="s">
        <v>43</v>
      </c>
      <c r="C18" s="14" t="s">
        <v>72</v>
      </c>
      <c r="D18" s="16">
        <v>1.8</v>
      </c>
      <c r="E18" s="18"/>
      <c r="F18" s="18">
        <v>3013.27</v>
      </c>
      <c r="G18" s="18"/>
      <c r="H18" s="18"/>
      <c r="I18" s="19">
        <v>30</v>
      </c>
      <c r="J18" s="16">
        <f>F18/I18</f>
        <v>100.44233333333334</v>
      </c>
    </row>
    <row r="19" spans="1:10" ht="85.5" customHeight="1" x14ac:dyDescent="0.25">
      <c r="A19" s="14">
        <v>9</v>
      </c>
      <c r="B19" s="15" t="s">
        <v>44</v>
      </c>
      <c r="C19" s="14" t="s">
        <v>72</v>
      </c>
      <c r="D19" s="16">
        <v>2.2000000000000002</v>
      </c>
      <c r="E19" s="18"/>
      <c r="F19" s="18">
        <v>3682.89</v>
      </c>
      <c r="G19" s="18"/>
      <c r="H19" s="18"/>
      <c r="I19" s="19">
        <v>45</v>
      </c>
      <c r="J19" s="16">
        <f>E19/I19</f>
        <v>0</v>
      </c>
    </row>
    <row r="20" spans="1:10" ht="26.25" x14ac:dyDescent="0.25">
      <c r="A20" s="9"/>
      <c r="B20" s="10" t="s">
        <v>9</v>
      </c>
      <c r="C20" s="9"/>
      <c r="D20" s="21"/>
      <c r="E20" s="12">
        <f>E21+E22</f>
        <v>0</v>
      </c>
      <c r="F20" s="12">
        <f t="shared" ref="F20:G20" si="3">F21+F22</f>
        <v>36967.64</v>
      </c>
      <c r="G20" s="12">
        <f t="shared" si="3"/>
        <v>0</v>
      </c>
      <c r="H20" s="12">
        <f>E20+F20+G20</f>
        <v>36967.64</v>
      </c>
      <c r="I20" s="25"/>
      <c r="J20" s="21"/>
    </row>
    <row r="21" spans="1:10" s="1" customFormat="1" ht="53.45" customHeight="1" x14ac:dyDescent="0.25">
      <c r="A21" s="14">
        <v>10</v>
      </c>
      <c r="B21" s="15" t="s">
        <v>45</v>
      </c>
      <c r="C21" s="14" t="s">
        <v>72</v>
      </c>
      <c r="D21" s="16">
        <v>10</v>
      </c>
      <c r="E21" s="18"/>
      <c r="F21" s="18">
        <v>27388.25</v>
      </c>
      <c r="G21" s="18"/>
      <c r="H21" s="18"/>
      <c r="I21" s="89">
        <v>102</v>
      </c>
      <c r="J21" s="88">
        <f>(F21+F22)/I21</f>
        <v>362.42784313725491</v>
      </c>
    </row>
    <row r="22" spans="1:10" s="1" customFormat="1" ht="51" customHeight="1" x14ac:dyDescent="0.25">
      <c r="A22" s="14">
        <v>11</v>
      </c>
      <c r="B22" s="15" t="s">
        <v>125</v>
      </c>
      <c r="C22" s="14" t="s">
        <v>72</v>
      </c>
      <c r="D22" s="16">
        <v>3.5</v>
      </c>
      <c r="E22" s="18"/>
      <c r="F22" s="18">
        <v>9579.39</v>
      </c>
      <c r="G22" s="18"/>
      <c r="H22" s="18"/>
      <c r="I22" s="87"/>
      <c r="J22" s="87"/>
    </row>
    <row r="23" spans="1:10" ht="26.25" x14ac:dyDescent="0.25">
      <c r="A23" s="9"/>
      <c r="B23" s="10" t="s">
        <v>10</v>
      </c>
      <c r="C23" s="27"/>
      <c r="D23" s="11"/>
      <c r="E23" s="12">
        <f>SUM(E24:E30)</f>
        <v>0</v>
      </c>
      <c r="F23" s="12">
        <f t="shared" ref="F23:G23" si="4">SUM(F24:F30)</f>
        <v>38116.195</v>
      </c>
      <c r="G23" s="12">
        <f t="shared" si="4"/>
        <v>0</v>
      </c>
      <c r="H23" s="12">
        <f>E23+F23+G23</f>
        <v>38116.195</v>
      </c>
      <c r="I23" s="22"/>
      <c r="J23" s="22"/>
    </row>
    <row r="24" spans="1:10" ht="52.5" x14ac:dyDescent="0.25">
      <c r="A24" s="14">
        <v>12</v>
      </c>
      <c r="B24" s="28" t="s">
        <v>46</v>
      </c>
      <c r="C24" s="14" t="s">
        <v>72</v>
      </c>
      <c r="D24" s="16">
        <v>3</v>
      </c>
      <c r="E24" s="18"/>
      <c r="F24" s="18">
        <v>8209.4750000000004</v>
      </c>
      <c r="G24" s="18"/>
      <c r="H24" s="18"/>
      <c r="I24" s="14">
        <v>187</v>
      </c>
      <c r="J24" s="16">
        <f>F24/I24</f>
        <v>43.90093582887701</v>
      </c>
    </row>
    <row r="25" spans="1:10" ht="54.75" customHeight="1" x14ac:dyDescent="0.25">
      <c r="A25" s="14">
        <v>13</v>
      </c>
      <c r="B25" s="28" t="s">
        <v>47</v>
      </c>
      <c r="C25" s="14" t="s">
        <v>72</v>
      </c>
      <c r="D25" s="16">
        <v>1.2</v>
      </c>
      <c r="E25" s="18"/>
      <c r="F25" s="18">
        <v>2010</v>
      </c>
      <c r="G25" s="18"/>
      <c r="H25" s="18"/>
      <c r="I25" s="14">
        <v>55</v>
      </c>
      <c r="J25" s="16">
        <f t="shared" ref="J25:J29" si="5">F25/I25</f>
        <v>36.545454545454547</v>
      </c>
    </row>
    <row r="26" spans="1:10" ht="87.95" customHeight="1" x14ac:dyDescent="0.25">
      <c r="A26" s="14">
        <v>14</v>
      </c>
      <c r="B26" s="15" t="s">
        <v>48</v>
      </c>
      <c r="C26" s="14" t="s">
        <v>72</v>
      </c>
      <c r="D26" s="16">
        <v>3.1</v>
      </c>
      <c r="E26" s="18"/>
      <c r="F26" s="18">
        <v>5192.5</v>
      </c>
      <c r="G26" s="18"/>
      <c r="H26" s="18"/>
      <c r="I26" s="14">
        <v>126</v>
      </c>
      <c r="J26" s="16">
        <f t="shared" si="5"/>
        <v>41.210317460317462</v>
      </c>
    </row>
    <row r="27" spans="1:10" ht="51.95" customHeight="1" x14ac:dyDescent="0.25">
      <c r="A27" s="14">
        <v>15</v>
      </c>
      <c r="B27" s="28" t="s">
        <v>49</v>
      </c>
      <c r="C27" s="14" t="s">
        <v>72</v>
      </c>
      <c r="D27" s="16">
        <v>2.1</v>
      </c>
      <c r="E27" s="18"/>
      <c r="F27" s="18">
        <v>3517.5</v>
      </c>
      <c r="G27" s="18"/>
      <c r="H27" s="18"/>
      <c r="I27" s="14">
        <v>191</v>
      </c>
      <c r="J27" s="16">
        <f t="shared" si="5"/>
        <v>18.416230366492147</v>
      </c>
    </row>
    <row r="28" spans="1:10" ht="52.5" x14ac:dyDescent="0.25">
      <c r="A28" s="14">
        <v>16</v>
      </c>
      <c r="B28" s="28" t="s">
        <v>50</v>
      </c>
      <c r="C28" s="14" t="s">
        <v>72</v>
      </c>
      <c r="D28" s="16">
        <v>2.5</v>
      </c>
      <c r="E28" s="18"/>
      <c r="F28" s="18">
        <v>4187.5</v>
      </c>
      <c r="G28" s="18"/>
      <c r="H28" s="18"/>
      <c r="I28" s="14">
        <v>125</v>
      </c>
      <c r="J28" s="16">
        <f t="shared" si="5"/>
        <v>33.5</v>
      </c>
    </row>
    <row r="29" spans="1:10" ht="78.75" x14ac:dyDescent="0.25">
      <c r="A29" s="14">
        <v>17</v>
      </c>
      <c r="B29" s="28" t="s">
        <v>51</v>
      </c>
      <c r="C29" s="14" t="s">
        <v>72</v>
      </c>
      <c r="D29" s="16">
        <v>1.6</v>
      </c>
      <c r="E29" s="18"/>
      <c r="F29" s="18">
        <v>2680</v>
      </c>
      <c r="G29" s="18"/>
      <c r="H29" s="18"/>
      <c r="I29" s="14">
        <v>130</v>
      </c>
      <c r="J29" s="16">
        <f t="shared" si="5"/>
        <v>20.615384615384617</v>
      </c>
    </row>
    <row r="30" spans="1:10" ht="52.5" x14ac:dyDescent="0.25">
      <c r="A30" s="14">
        <v>18</v>
      </c>
      <c r="B30" s="28" t="s">
        <v>52</v>
      </c>
      <c r="C30" s="14" t="s">
        <v>72</v>
      </c>
      <c r="D30" s="16">
        <v>4.5</v>
      </c>
      <c r="E30" s="18"/>
      <c r="F30" s="29">
        <v>12319.22</v>
      </c>
      <c r="G30" s="30"/>
      <c r="H30" s="18"/>
      <c r="I30" s="14">
        <v>256</v>
      </c>
      <c r="J30" s="16">
        <f>F30/I30</f>
        <v>48.121953124999997</v>
      </c>
    </row>
    <row r="31" spans="1:10" ht="26.25" x14ac:dyDescent="0.25">
      <c r="A31" s="9"/>
      <c r="B31" s="10" t="s">
        <v>26</v>
      </c>
      <c r="C31" s="9"/>
      <c r="D31" s="21"/>
      <c r="E31" s="12">
        <f>E32+E33</f>
        <v>6365</v>
      </c>
      <c r="F31" s="12">
        <f>F32</f>
        <v>0</v>
      </c>
      <c r="G31" s="12">
        <f>G32</f>
        <v>0</v>
      </c>
      <c r="H31" s="12">
        <f>E31+F31+G31</f>
        <v>6365</v>
      </c>
      <c r="I31" s="9"/>
      <c r="J31" s="21"/>
    </row>
    <row r="32" spans="1:10" ht="78.75" x14ac:dyDescent="0.25">
      <c r="A32" s="14">
        <v>19</v>
      </c>
      <c r="B32" s="15" t="s">
        <v>53</v>
      </c>
      <c r="C32" s="14" t="s">
        <v>72</v>
      </c>
      <c r="D32" s="16">
        <v>1.9</v>
      </c>
      <c r="E32" s="18">
        <v>3182.5</v>
      </c>
      <c r="F32" s="18"/>
      <c r="G32" s="18"/>
      <c r="H32" s="18"/>
      <c r="I32" s="14">
        <v>47</v>
      </c>
      <c r="J32" s="16">
        <f>E32/I32</f>
        <v>67.712765957446805</v>
      </c>
    </row>
    <row r="33" spans="1:10" ht="52.5" x14ac:dyDescent="0.25">
      <c r="A33" s="14">
        <v>20</v>
      </c>
      <c r="B33" s="15" t="s">
        <v>54</v>
      </c>
      <c r="C33" s="14" t="s">
        <v>72</v>
      </c>
      <c r="D33" s="16">
        <v>3.1</v>
      </c>
      <c r="E33" s="18">
        <v>3182.5</v>
      </c>
      <c r="F33" s="18"/>
      <c r="G33" s="18"/>
      <c r="H33" s="18"/>
      <c r="I33" s="14">
        <v>74</v>
      </c>
      <c r="J33" s="16">
        <f>E33/I33</f>
        <v>43.006756756756758</v>
      </c>
    </row>
    <row r="34" spans="1:10" ht="26.25" x14ac:dyDescent="0.25">
      <c r="A34" s="9"/>
      <c r="B34" s="10" t="s">
        <v>31</v>
      </c>
      <c r="C34" s="9"/>
      <c r="D34" s="21"/>
      <c r="E34" s="12">
        <f>E35+E36</f>
        <v>0</v>
      </c>
      <c r="F34" s="12">
        <f t="shared" ref="F34:G34" si="6">F35+F36</f>
        <v>10956</v>
      </c>
      <c r="G34" s="12">
        <f t="shared" si="6"/>
        <v>0</v>
      </c>
      <c r="H34" s="12">
        <f>E34+F34+G34</f>
        <v>10956</v>
      </c>
      <c r="I34" s="9"/>
      <c r="J34" s="21"/>
    </row>
    <row r="35" spans="1:10" ht="52.5" x14ac:dyDescent="0.25">
      <c r="A35" s="14">
        <v>21</v>
      </c>
      <c r="B35" s="15" t="s">
        <v>55</v>
      </c>
      <c r="C35" s="14" t="s">
        <v>72</v>
      </c>
      <c r="D35" s="16">
        <v>1.5</v>
      </c>
      <c r="E35" s="18"/>
      <c r="F35" s="18">
        <v>5400</v>
      </c>
      <c r="G35" s="18"/>
      <c r="H35" s="18"/>
      <c r="I35" s="86">
        <v>39</v>
      </c>
      <c r="J35" s="88">
        <f>(F35+F36)/I35</f>
        <v>280.92307692307691</v>
      </c>
    </row>
    <row r="36" spans="1:10" ht="52.5" x14ac:dyDescent="0.25">
      <c r="A36" s="14">
        <v>22</v>
      </c>
      <c r="B36" s="15" t="s">
        <v>56</v>
      </c>
      <c r="C36" s="14" t="s">
        <v>72</v>
      </c>
      <c r="D36" s="16">
        <v>3</v>
      </c>
      <c r="E36" s="18"/>
      <c r="F36" s="18">
        <v>5556</v>
      </c>
      <c r="G36" s="18"/>
      <c r="H36" s="18"/>
      <c r="I36" s="87"/>
      <c r="J36" s="87"/>
    </row>
    <row r="37" spans="1:10" ht="26.25" x14ac:dyDescent="0.25">
      <c r="A37" s="9"/>
      <c r="B37" s="10" t="s">
        <v>29</v>
      </c>
      <c r="C37" s="9"/>
      <c r="D37" s="21"/>
      <c r="E37" s="12">
        <f>E38</f>
        <v>0</v>
      </c>
      <c r="F37" s="12">
        <f t="shared" ref="F37:G37" si="7">F38</f>
        <v>4630</v>
      </c>
      <c r="G37" s="12">
        <f t="shared" si="7"/>
        <v>0</v>
      </c>
      <c r="H37" s="12">
        <f>E37+F37+G37</f>
        <v>4630</v>
      </c>
      <c r="I37" s="31"/>
      <c r="J37" s="21"/>
    </row>
    <row r="38" spans="1:10" ht="52.5" x14ac:dyDescent="0.25">
      <c r="A38" s="14">
        <v>23</v>
      </c>
      <c r="B38" s="15" t="s">
        <v>57</v>
      </c>
      <c r="C38" s="14" t="s">
        <v>72</v>
      </c>
      <c r="D38" s="16">
        <v>2.5</v>
      </c>
      <c r="E38" s="18"/>
      <c r="F38" s="18">
        <v>4630</v>
      </c>
      <c r="G38" s="18"/>
      <c r="H38" s="18"/>
      <c r="I38" s="32">
        <v>62</v>
      </c>
      <c r="J38" s="16">
        <f>F38/I38</f>
        <v>74.677419354838705</v>
      </c>
    </row>
    <row r="39" spans="1:10" ht="26.25" x14ac:dyDescent="0.25">
      <c r="A39" s="9"/>
      <c r="B39" s="10" t="s">
        <v>11</v>
      </c>
      <c r="C39" s="9"/>
      <c r="D39" s="21"/>
      <c r="E39" s="12">
        <f>E40+E41+E42</f>
        <v>41698.896000000001</v>
      </c>
      <c r="F39" s="12">
        <f t="shared" ref="F39:G39" si="8">F40+F41+F42</f>
        <v>8889.6</v>
      </c>
      <c r="G39" s="12">
        <f t="shared" si="8"/>
        <v>0</v>
      </c>
      <c r="H39" s="12">
        <f>E39+F39+G39</f>
        <v>50588.495999999999</v>
      </c>
      <c r="I39" s="33"/>
      <c r="J39" s="21"/>
    </row>
    <row r="40" spans="1:10" s="1" customFormat="1" ht="52.5" x14ac:dyDescent="0.25">
      <c r="A40" s="14">
        <v>24</v>
      </c>
      <c r="B40" s="28" t="s">
        <v>58</v>
      </c>
      <c r="C40" s="14" t="s">
        <v>72</v>
      </c>
      <c r="D40" s="16">
        <v>16.399999999999999</v>
      </c>
      <c r="E40" s="18">
        <v>30372.799999999999</v>
      </c>
      <c r="F40" s="18"/>
      <c r="G40" s="18"/>
      <c r="H40" s="18"/>
      <c r="I40" s="34">
        <v>489</v>
      </c>
      <c r="J40" s="35">
        <f>E40/I40</f>
        <v>62.112065439672797</v>
      </c>
    </row>
    <row r="41" spans="1:10" ht="52.5" x14ac:dyDescent="0.25">
      <c r="A41" s="14">
        <v>25</v>
      </c>
      <c r="B41" s="15" t="s">
        <v>59</v>
      </c>
      <c r="C41" s="14" t="s">
        <v>72</v>
      </c>
      <c r="D41" s="16">
        <v>4.8</v>
      </c>
      <c r="E41" s="18"/>
      <c r="F41" s="18">
        <v>8889.6</v>
      </c>
      <c r="G41" s="18"/>
      <c r="H41" s="36"/>
      <c r="I41" s="34">
        <v>127</v>
      </c>
      <c r="J41" s="35">
        <f>F41/I41</f>
        <v>69.996850393700797</v>
      </c>
    </row>
    <row r="42" spans="1:10" ht="52.5" x14ac:dyDescent="0.25">
      <c r="A42" s="14">
        <v>26</v>
      </c>
      <c r="B42" s="15" t="s">
        <v>77</v>
      </c>
      <c r="C42" s="14" t="s">
        <v>7</v>
      </c>
      <c r="D42" s="16">
        <v>6.8</v>
      </c>
      <c r="E42" s="18">
        <v>11326.096</v>
      </c>
      <c r="F42" s="18"/>
      <c r="G42" s="18"/>
      <c r="H42" s="36"/>
      <c r="I42" s="34">
        <v>484</v>
      </c>
      <c r="J42" s="35">
        <f>E42/I42</f>
        <v>23.40102479338843</v>
      </c>
    </row>
    <row r="43" spans="1:10" ht="26.25" x14ac:dyDescent="0.25">
      <c r="A43" s="9"/>
      <c r="B43" s="10" t="s">
        <v>30</v>
      </c>
      <c r="C43" s="9"/>
      <c r="D43" s="21"/>
      <c r="E43" s="12">
        <f>E44+E45+E46</f>
        <v>5510.2659999999996</v>
      </c>
      <c r="F43" s="12">
        <f t="shared" ref="F43:G43" si="9">F44+F45+F46</f>
        <v>25997.45</v>
      </c>
      <c r="G43" s="12">
        <f t="shared" si="9"/>
        <v>0</v>
      </c>
      <c r="H43" s="12">
        <f>E43+F43+G43</f>
        <v>31507.716</v>
      </c>
      <c r="I43" s="33"/>
      <c r="J43" s="21"/>
    </row>
    <row r="44" spans="1:10" ht="53.45" customHeight="1" x14ac:dyDescent="0.25">
      <c r="A44" s="14">
        <v>27</v>
      </c>
      <c r="B44" s="15" t="s">
        <v>136</v>
      </c>
      <c r="C44" s="14" t="s">
        <v>72</v>
      </c>
      <c r="D44" s="16">
        <v>6</v>
      </c>
      <c r="E44" s="18"/>
      <c r="F44" s="18">
        <v>16418.060000000001</v>
      </c>
      <c r="G44" s="18"/>
      <c r="H44" s="36"/>
      <c r="I44" s="89">
        <v>113</v>
      </c>
      <c r="J44" s="88">
        <f>(F44+E45+F46)/I44</f>
        <v>278.82934513274336</v>
      </c>
    </row>
    <row r="45" spans="1:10" ht="52.5" x14ac:dyDescent="0.25">
      <c r="A45" s="14">
        <v>28</v>
      </c>
      <c r="B45" s="15" t="s">
        <v>60</v>
      </c>
      <c r="C45" s="14" t="s">
        <v>72</v>
      </c>
      <c r="D45" s="16">
        <v>2</v>
      </c>
      <c r="E45" s="18">
        <v>5510.2659999999996</v>
      </c>
      <c r="F45" s="18"/>
      <c r="G45" s="18"/>
      <c r="H45" s="36"/>
      <c r="I45" s="90"/>
      <c r="J45" s="90"/>
    </row>
    <row r="46" spans="1:10" ht="52.5" x14ac:dyDescent="0.25">
      <c r="A46" s="14">
        <v>29</v>
      </c>
      <c r="B46" s="15" t="s">
        <v>61</v>
      </c>
      <c r="C46" s="14" t="s">
        <v>72</v>
      </c>
      <c r="D46" s="16">
        <v>3.5</v>
      </c>
      <c r="E46" s="18"/>
      <c r="F46" s="18">
        <v>9579.39</v>
      </c>
      <c r="G46" s="18"/>
      <c r="H46" s="36"/>
      <c r="I46" s="87"/>
      <c r="J46" s="87"/>
    </row>
    <row r="47" spans="1:10" ht="26.25" x14ac:dyDescent="0.25">
      <c r="A47" s="9"/>
      <c r="B47" s="10" t="s">
        <v>12</v>
      </c>
      <c r="C47" s="9"/>
      <c r="D47" s="21"/>
      <c r="E47" s="12">
        <f>E48</f>
        <v>1797.7075800000007</v>
      </c>
      <c r="F47" s="12">
        <f t="shared" ref="F47:G47" si="10">F48</f>
        <v>0</v>
      </c>
      <c r="G47" s="12">
        <f t="shared" si="10"/>
        <v>0</v>
      </c>
      <c r="H47" s="12">
        <f>E47+F47+G47</f>
        <v>1797.7075800000007</v>
      </c>
      <c r="I47" s="33"/>
      <c r="J47" s="21"/>
    </row>
    <row r="48" spans="1:10" ht="61.7" customHeight="1" x14ac:dyDescent="0.25">
      <c r="A48" s="14">
        <v>30</v>
      </c>
      <c r="B48" s="15" t="s">
        <v>115</v>
      </c>
      <c r="C48" s="14" t="s">
        <v>25</v>
      </c>
      <c r="D48" s="16">
        <v>1.5</v>
      </c>
      <c r="E48" s="18">
        <v>1797.7075800000007</v>
      </c>
      <c r="F48" s="18"/>
      <c r="G48" s="18"/>
      <c r="H48" s="36"/>
      <c r="I48" s="34">
        <v>42</v>
      </c>
      <c r="J48" s="16">
        <f>E48/I48</f>
        <v>42.802561428571444</v>
      </c>
    </row>
    <row r="49" spans="1:10" ht="26.25" x14ac:dyDescent="0.25">
      <c r="A49" s="9"/>
      <c r="B49" s="10" t="s">
        <v>16</v>
      </c>
      <c r="C49" s="9"/>
      <c r="D49" s="21"/>
      <c r="E49" s="37">
        <f>E50+E51+E52</f>
        <v>38833.481999999996</v>
      </c>
      <c r="F49" s="37">
        <f t="shared" ref="F49:G49" si="11">F50+F51+F52</f>
        <v>52137.196000000004</v>
      </c>
      <c r="G49" s="37">
        <f t="shared" si="11"/>
        <v>0</v>
      </c>
      <c r="H49" s="12">
        <f>E49+F49+G49</f>
        <v>90970.678</v>
      </c>
      <c r="I49" s="33"/>
      <c r="J49" s="21"/>
    </row>
    <row r="50" spans="1:10" ht="53.45" customHeight="1" x14ac:dyDescent="0.25">
      <c r="A50" s="14">
        <v>31</v>
      </c>
      <c r="B50" s="15" t="s">
        <v>81</v>
      </c>
      <c r="C50" s="14" t="s">
        <v>25</v>
      </c>
      <c r="D50" s="16">
        <v>6</v>
      </c>
      <c r="E50" s="18">
        <v>24132.375</v>
      </c>
      <c r="F50" s="18">
        <v>52137.196000000004</v>
      </c>
      <c r="G50" s="18"/>
      <c r="H50" s="38"/>
      <c r="I50" s="34">
        <v>298</v>
      </c>
      <c r="J50" s="16">
        <f>E50/I50</f>
        <v>80.981124161073822</v>
      </c>
    </row>
    <row r="51" spans="1:10" ht="52.5" x14ac:dyDescent="0.25">
      <c r="A51" s="14">
        <v>32</v>
      </c>
      <c r="B51" s="15" t="s">
        <v>73</v>
      </c>
      <c r="C51" s="14" t="s">
        <v>7</v>
      </c>
      <c r="D51" s="16">
        <v>24.2</v>
      </c>
      <c r="E51" s="18">
        <v>12032.549000000001</v>
      </c>
      <c r="F51" s="18"/>
      <c r="G51" s="18"/>
      <c r="H51" s="38"/>
      <c r="I51" s="91" t="s">
        <v>84</v>
      </c>
      <c r="J51" s="92"/>
    </row>
    <row r="52" spans="1:10" ht="52.5" x14ac:dyDescent="0.25">
      <c r="A52" s="14">
        <v>33</v>
      </c>
      <c r="B52" s="15" t="s">
        <v>137</v>
      </c>
      <c r="C52" s="14" t="s">
        <v>7</v>
      </c>
      <c r="D52" s="16">
        <v>2.2000000000000002</v>
      </c>
      <c r="E52" s="18">
        <v>2668.558</v>
      </c>
      <c r="F52" s="18"/>
      <c r="G52" s="18"/>
      <c r="H52" s="38"/>
      <c r="I52" s="39">
        <v>101</v>
      </c>
      <c r="J52" s="40">
        <f>E52/I52</f>
        <v>26.421366336633664</v>
      </c>
    </row>
    <row r="53" spans="1:10" ht="26.25" x14ac:dyDescent="0.25">
      <c r="A53" s="9"/>
      <c r="B53" s="10" t="s">
        <v>35</v>
      </c>
      <c r="C53" s="9"/>
      <c r="D53" s="21"/>
      <c r="E53" s="37">
        <f>E54+E55+E56</f>
        <v>18414.181</v>
      </c>
      <c r="F53" s="37">
        <f t="shared" ref="F53:G53" si="12">F54+F55+F56</f>
        <v>15059.34</v>
      </c>
      <c r="G53" s="37">
        <f t="shared" si="12"/>
        <v>0</v>
      </c>
      <c r="H53" s="12">
        <f>E53+F53+G53</f>
        <v>33473.521000000001</v>
      </c>
      <c r="I53" s="33"/>
      <c r="J53" s="21"/>
    </row>
    <row r="54" spans="1:10" ht="53.45" customHeight="1" x14ac:dyDescent="0.25">
      <c r="A54" s="14">
        <v>34</v>
      </c>
      <c r="B54" s="15" t="s">
        <v>62</v>
      </c>
      <c r="C54" s="14" t="s">
        <v>72</v>
      </c>
      <c r="D54" s="16">
        <v>5.5</v>
      </c>
      <c r="E54" s="18"/>
      <c r="F54" s="18">
        <v>15059.34</v>
      </c>
      <c r="G54" s="18"/>
      <c r="H54" s="38"/>
      <c r="I54" s="34">
        <v>176</v>
      </c>
      <c r="J54" s="16">
        <f>F54/I54</f>
        <v>85.564431818181816</v>
      </c>
    </row>
    <row r="55" spans="1:10" ht="51" customHeight="1" x14ac:dyDescent="0.25">
      <c r="A55" s="14">
        <v>35</v>
      </c>
      <c r="B55" s="15" t="s">
        <v>63</v>
      </c>
      <c r="C55" s="14" t="s">
        <v>72</v>
      </c>
      <c r="D55" s="16">
        <v>3.5</v>
      </c>
      <c r="E55" s="18">
        <v>6300</v>
      </c>
      <c r="F55" s="18"/>
      <c r="G55" s="18"/>
      <c r="H55" s="38"/>
      <c r="I55" s="34">
        <v>104</v>
      </c>
      <c r="J55" s="16">
        <f>E55/I55</f>
        <v>60.57692307692308</v>
      </c>
    </row>
    <row r="56" spans="1:10" ht="78.75" customHeight="1" x14ac:dyDescent="0.25">
      <c r="A56" s="14">
        <v>36</v>
      </c>
      <c r="B56" s="15" t="s">
        <v>78</v>
      </c>
      <c r="C56" s="14" t="s">
        <v>7</v>
      </c>
      <c r="D56" s="16">
        <v>22</v>
      </c>
      <c r="E56" s="18">
        <v>12114.181</v>
      </c>
      <c r="F56" s="18"/>
      <c r="G56" s="18"/>
      <c r="H56" s="38"/>
      <c r="I56" s="84" t="s">
        <v>89</v>
      </c>
      <c r="J56" s="85"/>
    </row>
    <row r="57" spans="1:10" ht="26.25" x14ac:dyDescent="0.25">
      <c r="A57" s="9"/>
      <c r="B57" s="10" t="s">
        <v>121</v>
      </c>
      <c r="C57" s="9"/>
      <c r="D57" s="9"/>
      <c r="E57" s="37">
        <f>E58</f>
        <v>2348.5309999999999</v>
      </c>
      <c r="F57" s="37">
        <f t="shared" ref="F57:G57" si="13">F58</f>
        <v>0</v>
      </c>
      <c r="G57" s="37">
        <f t="shared" si="13"/>
        <v>0</v>
      </c>
      <c r="H57" s="12">
        <f>E57+F57+G57</f>
        <v>2348.5309999999999</v>
      </c>
      <c r="I57" s="9"/>
      <c r="J57" s="9"/>
    </row>
    <row r="58" spans="1:10" ht="51.95" customHeight="1" x14ac:dyDescent="0.25">
      <c r="A58" s="14">
        <v>37</v>
      </c>
      <c r="B58" s="15" t="s">
        <v>126</v>
      </c>
      <c r="C58" s="14" t="s">
        <v>7</v>
      </c>
      <c r="D58" s="16">
        <v>2.4700000000000002</v>
      </c>
      <c r="E58" s="18">
        <v>2348.5309999999999</v>
      </c>
      <c r="F58" s="18"/>
      <c r="G58" s="18"/>
      <c r="H58" s="38"/>
      <c r="I58" s="41">
        <v>936</v>
      </c>
      <c r="J58" s="40">
        <f>E58/I58</f>
        <v>2.5091143162393164</v>
      </c>
    </row>
    <row r="59" spans="1:10" ht="26.25" x14ac:dyDescent="0.25">
      <c r="A59" s="9"/>
      <c r="B59" s="10" t="s">
        <v>34</v>
      </c>
      <c r="C59" s="9"/>
      <c r="D59" s="9"/>
      <c r="E59" s="37">
        <f>E60+E61+E62</f>
        <v>1993.1489999999999</v>
      </c>
      <c r="F59" s="37">
        <f t="shared" ref="F59:G59" si="14">F60+F61+F62</f>
        <v>46271.044999999998</v>
      </c>
      <c r="G59" s="37">
        <f t="shared" si="14"/>
        <v>0</v>
      </c>
      <c r="H59" s="12">
        <f>E59+F59+G59</f>
        <v>48264.193999999996</v>
      </c>
      <c r="I59" s="9"/>
      <c r="J59" s="9"/>
    </row>
    <row r="60" spans="1:10" ht="105" x14ac:dyDescent="0.25">
      <c r="A60" s="14">
        <v>38</v>
      </c>
      <c r="B60" s="15" t="s">
        <v>64</v>
      </c>
      <c r="C60" s="14" t="s">
        <v>72</v>
      </c>
      <c r="D60" s="16">
        <v>7.4</v>
      </c>
      <c r="E60" s="18"/>
      <c r="F60" s="18">
        <v>20252.705000000002</v>
      </c>
      <c r="G60" s="18"/>
      <c r="H60" s="38"/>
      <c r="I60" s="34">
        <v>458</v>
      </c>
      <c r="J60" s="42">
        <f>F60/I60</f>
        <v>44.219879912663757</v>
      </c>
    </row>
    <row r="61" spans="1:10" ht="78.75" x14ac:dyDescent="0.25">
      <c r="A61" s="14">
        <v>39</v>
      </c>
      <c r="B61" s="15" t="s">
        <v>65</v>
      </c>
      <c r="C61" s="14" t="s">
        <v>72</v>
      </c>
      <c r="D61" s="16">
        <v>9.5</v>
      </c>
      <c r="E61" s="18"/>
      <c r="F61" s="18">
        <v>26018.34</v>
      </c>
      <c r="G61" s="18"/>
      <c r="H61" s="38"/>
      <c r="I61" s="34">
        <v>305</v>
      </c>
      <c r="J61" s="42">
        <f>F61/I61</f>
        <v>85.30603278688524</v>
      </c>
    </row>
    <row r="62" spans="1:10" s="1" customFormat="1" ht="52.5" x14ac:dyDescent="0.25">
      <c r="A62" s="14">
        <v>40</v>
      </c>
      <c r="B62" s="15" t="s">
        <v>120</v>
      </c>
      <c r="C62" s="14" t="s">
        <v>7</v>
      </c>
      <c r="D62" s="16">
        <v>0.3</v>
      </c>
      <c r="E62" s="18">
        <v>1993.1489999999999</v>
      </c>
      <c r="F62" s="18"/>
      <c r="G62" s="18"/>
      <c r="H62" s="38"/>
      <c r="I62" s="34">
        <v>13</v>
      </c>
      <c r="J62" s="42">
        <f>E62/I62</f>
        <v>153.31915384615382</v>
      </c>
    </row>
    <row r="63" spans="1:10" ht="26.25" x14ac:dyDescent="0.25">
      <c r="A63" s="9"/>
      <c r="B63" s="10" t="s">
        <v>76</v>
      </c>
      <c r="C63" s="9"/>
      <c r="D63" s="21"/>
      <c r="E63" s="12">
        <f>E64</f>
        <v>27389.338</v>
      </c>
      <c r="F63" s="12">
        <f t="shared" ref="F63:G63" si="15">F64</f>
        <v>0</v>
      </c>
      <c r="G63" s="12">
        <f t="shared" si="15"/>
        <v>0</v>
      </c>
      <c r="H63" s="12">
        <f>E63+F63+G63</f>
        <v>27389.338</v>
      </c>
      <c r="I63" s="43"/>
      <c r="J63" s="44"/>
    </row>
    <row r="64" spans="1:10" ht="51" customHeight="1" x14ac:dyDescent="0.25">
      <c r="A64" s="14">
        <v>41</v>
      </c>
      <c r="B64" s="15" t="s">
        <v>80</v>
      </c>
      <c r="C64" s="14" t="s">
        <v>7</v>
      </c>
      <c r="D64" s="16">
        <v>29.3</v>
      </c>
      <c r="E64" s="18">
        <v>27389.338</v>
      </c>
      <c r="F64" s="18"/>
      <c r="G64" s="18"/>
      <c r="H64" s="38"/>
      <c r="I64" s="34">
        <v>436</v>
      </c>
      <c r="J64" s="42">
        <f>E64/I64</f>
        <v>62.819582568807341</v>
      </c>
    </row>
    <row r="65" spans="1:10" ht="26.25" x14ac:dyDescent="0.25">
      <c r="A65" s="9"/>
      <c r="B65" s="10" t="s">
        <v>13</v>
      </c>
      <c r="C65" s="9"/>
      <c r="D65" s="21"/>
      <c r="E65" s="12">
        <f>E66+E67</f>
        <v>11179.54</v>
      </c>
      <c r="F65" s="12">
        <f t="shared" ref="F65:G65" si="16">F66+F67</f>
        <v>58086.989000000001</v>
      </c>
      <c r="G65" s="12">
        <f t="shared" si="16"/>
        <v>0</v>
      </c>
      <c r="H65" s="12">
        <f>E65+F65+G65</f>
        <v>69266.52900000001</v>
      </c>
      <c r="I65" s="43"/>
      <c r="J65" s="44"/>
    </row>
    <row r="66" spans="1:10" ht="52.5" x14ac:dyDescent="0.25">
      <c r="A66" s="14">
        <v>42</v>
      </c>
      <c r="B66" s="28" t="s">
        <v>113</v>
      </c>
      <c r="C66" s="14" t="s">
        <v>25</v>
      </c>
      <c r="D66" s="16">
        <v>15.7</v>
      </c>
      <c r="E66" s="18"/>
      <c r="F66" s="45">
        <v>58086.989000000001</v>
      </c>
      <c r="G66" s="45"/>
      <c r="H66" s="45"/>
      <c r="I66" s="46">
        <v>247</v>
      </c>
      <c r="J66" s="47">
        <f>F66/I66</f>
        <v>235.16999595141701</v>
      </c>
    </row>
    <row r="67" spans="1:10" s="1" customFormat="1" ht="30.75" customHeight="1" x14ac:dyDescent="0.25">
      <c r="A67" s="14">
        <v>43</v>
      </c>
      <c r="B67" s="28" t="s">
        <v>110</v>
      </c>
      <c r="C67" s="14" t="s">
        <v>7</v>
      </c>
      <c r="D67" s="24">
        <v>9.8000000000000007</v>
      </c>
      <c r="E67" s="18">
        <v>11179.54</v>
      </c>
      <c r="F67" s="45"/>
      <c r="G67" s="45"/>
      <c r="H67" s="45"/>
      <c r="I67" s="48">
        <v>144</v>
      </c>
      <c r="J67" s="49">
        <f>E67/I67</f>
        <v>77.635694444444454</v>
      </c>
    </row>
    <row r="68" spans="1:10" ht="26.25" x14ac:dyDescent="0.25">
      <c r="A68" s="9"/>
      <c r="B68" s="10" t="s">
        <v>39</v>
      </c>
      <c r="C68" s="9"/>
      <c r="D68" s="21"/>
      <c r="E68" s="12">
        <f>E69+E70+E71</f>
        <v>68674.122000000003</v>
      </c>
      <c r="F68" s="12">
        <f t="shared" ref="F68:G68" si="17">F69</f>
        <v>0</v>
      </c>
      <c r="G68" s="12">
        <f t="shared" si="17"/>
        <v>0</v>
      </c>
      <c r="H68" s="12">
        <f>E68+F68+G68</f>
        <v>68674.122000000003</v>
      </c>
      <c r="I68" s="50"/>
      <c r="J68" s="51"/>
    </row>
    <row r="69" spans="1:10" ht="51.95" customHeight="1" x14ac:dyDescent="0.25">
      <c r="A69" s="14">
        <v>44</v>
      </c>
      <c r="B69" s="28" t="s">
        <v>40</v>
      </c>
      <c r="C69" s="14" t="s">
        <v>82</v>
      </c>
      <c r="D69" s="16">
        <v>3</v>
      </c>
      <c r="E69" s="18">
        <v>42541.415999999997</v>
      </c>
      <c r="F69" s="45"/>
      <c r="G69" s="45"/>
      <c r="H69" s="45"/>
      <c r="I69" s="46">
        <v>1043</v>
      </c>
      <c r="J69" s="47">
        <f>E69/I69</f>
        <v>40.787551294343238</v>
      </c>
    </row>
    <row r="70" spans="1:10" ht="34.5" customHeight="1" x14ac:dyDescent="0.25">
      <c r="A70" s="14">
        <v>45</v>
      </c>
      <c r="B70" s="28" t="s">
        <v>88</v>
      </c>
      <c r="C70" s="14" t="s">
        <v>7</v>
      </c>
      <c r="D70" s="16">
        <v>25</v>
      </c>
      <c r="E70" s="18">
        <v>19836.713</v>
      </c>
      <c r="F70" s="45"/>
      <c r="G70" s="45"/>
      <c r="H70" s="45"/>
      <c r="I70" s="46">
        <v>628</v>
      </c>
      <c r="J70" s="47">
        <f t="shared" ref="J70:J71" si="18">E70/I70</f>
        <v>31.587122611464967</v>
      </c>
    </row>
    <row r="71" spans="1:10" ht="27.2" customHeight="1" x14ac:dyDescent="0.25">
      <c r="A71" s="14">
        <v>46</v>
      </c>
      <c r="B71" s="28" t="s">
        <v>87</v>
      </c>
      <c r="C71" s="14" t="s">
        <v>7</v>
      </c>
      <c r="D71" s="16">
        <v>7.5</v>
      </c>
      <c r="E71" s="18">
        <v>6295.9930000000004</v>
      </c>
      <c r="F71" s="45"/>
      <c r="G71" s="45"/>
      <c r="H71" s="45"/>
      <c r="I71" s="46">
        <v>132</v>
      </c>
      <c r="J71" s="47">
        <f t="shared" si="18"/>
        <v>47.696916666666667</v>
      </c>
    </row>
    <row r="72" spans="1:10" ht="26.25" x14ac:dyDescent="0.35">
      <c r="A72" s="9"/>
      <c r="B72" s="52" t="s">
        <v>20</v>
      </c>
      <c r="C72" s="9"/>
      <c r="D72" s="21"/>
      <c r="E72" s="53">
        <f>E73+E74+E75</f>
        <v>0</v>
      </c>
      <c r="F72" s="53">
        <f t="shared" ref="F72:G72" si="19">F73+F74+F75</f>
        <v>98080.346999999994</v>
      </c>
      <c r="G72" s="53">
        <f t="shared" si="19"/>
        <v>0</v>
      </c>
      <c r="H72" s="12">
        <f>E72+F72+G72</f>
        <v>98080.346999999994</v>
      </c>
      <c r="I72" s="43"/>
      <c r="J72" s="44"/>
    </row>
    <row r="73" spans="1:10" ht="52.5" x14ac:dyDescent="0.25">
      <c r="A73" s="14">
        <v>47</v>
      </c>
      <c r="B73" s="54" t="s">
        <v>28</v>
      </c>
      <c r="C73" s="14" t="s">
        <v>83</v>
      </c>
      <c r="D73" s="16">
        <v>17.399999999999999</v>
      </c>
      <c r="E73" s="18"/>
      <c r="F73" s="45">
        <v>63112.216999999997</v>
      </c>
      <c r="G73" s="45"/>
      <c r="H73" s="45"/>
      <c r="I73" s="55"/>
      <c r="J73" s="56"/>
    </row>
    <row r="74" spans="1:10" ht="52.5" x14ac:dyDescent="0.25">
      <c r="A74" s="14">
        <v>48</v>
      </c>
      <c r="B74" s="54" t="s">
        <v>41</v>
      </c>
      <c r="C74" s="14" t="s">
        <v>82</v>
      </c>
      <c r="D74" s="57">
        <v>15</v>
      </c>
      <c r="E74" s="18"/>
      <c r="F74" s="45">
        <v>20932.21</v>
      </c>
      <c r="G74" s="45"/>
      <c r="H74" s="45"/>
      <c r="I74" s="58">
        <v>434</v>
      </c>
      <c r="J74" s="17">
        <f>F74/I74</f>
        <v>48.230898617511521</v>
      </c>
    </row>
    <row r="75" spans="1:10" ht="52.5" x14ac:dyDescent="0.25">
      <c r="A75" s="14">
        <v>49</v>
      </c>
      <c r="B75" s="54" t="s">
        <v>42</v>
      </c>
      <c r="C75" s="14" t="s">
        <v>82</v>
      </c>
      <c r="D75" s="57">
        <v>12</v>
      </c>
      <c r="E75" s="18"/>
      <c r="F75" s="45">
        <v>14035.92</v>
      </c>
      <c r="G75" s="45"/>
      <c r="H75" s="45"/>
      <c r="I75" s="58">
        <v>346</v>
      </c>
      <c r="J75" s="17">
        <f>F75/I75</f>
        <v>40.566242774566476</v>
      </c>
    </row>
    <row r="76" spans="1:10" ht="26.25" x14ac:dyDescent="0.25">
      <c r="A76" s="9"/>
      <c r="B76" s="59" t="s">
        <v>14</v>
      </c>
      <c r="C76" s="9"/>
      <c r="D76" s="21"/>
      <c r="E76" s="53">
        <f>E77+E78</f>
        <v>0</v>
      </c>
      <c r="F76" s="53">
        <f t="shared" ref="F76:G76" si="20">F77+F78</f>
        <v>38742</v>
      </c>
      <c r="G76" s="53">
        <f t="shared" si="20"/>
        <v>0</v>
      </c>
      <c r="H76" s="12">
        <f>E76+F76+G76</f>
        <v>38742</v>
      </c>
      <c r="I76" s="33"/>
      <c r="J76" s="60"/>
    </row>
    <row r="77" spans="1:10" s="1" customFormat="1" ht="52.5" x14ac:dyDescent="0.25">
      <c r="A77" s="14">
        <v>50</v>
      </c>
      <c r="B77" s="54" t="s">
        <v>66</v>
      </c>
      <c r="C77" s="14" t="s">
        <v>72</v>
      </c>
      <c r="D77" s="16">
        <v>3.3</v>
      </c>
      <c r="E77" s="18"/>
      <c r="F77" s="45">
        <v>25000</v>
      </c>
      <c r="G77" s="45"/>
      <c r="H77" s="7"/>
      <c r="I77" s="89">
        <v>220</v>
      </c>
      <c r="J77" s="96">
        <f>(F77+F78)/I77</f>
        <v>176.1</v>
      </c>
    </row>
    <row r="78" spans="1:10" s="1" customFormat="1" ht="52.5" x14ac:dyDescent="0.25">
      <c r="A78" s="14">
        <v>51</v>
      </c>
      <c r="B78" s="54" t="s">
        <v>67</v>
      </c>
      <c r="C78" s="14" t="s">
        <v>72</v>
      </c>
      <c r="D78" s="16">
        <v>8.3000000000000007</v>
      </c>
      <c r="E78" s="18"/>
      <c r="F78" s="45">
        <v>13742</v>
      </c>
      <c r="G78" s="45"/>
      <c r="H78" s="7"/>
      <c r="I78" s="87"/>
      <c r="J78" s="97"/>
    </row>
    <row r="79" spans="1:10" ht="26.25" x14ac:dyDescent="0.25">
      <c r="A79" s="9"/>
      <c r="B79" s="10" t="s">
        <v>112</v>
      </c>
      <c r="C79" s="9"/>
      <c r="D79" s="21"/>
      <c r="E79" s="12">
        <f>SUM(E80:E82)</f>
        <v>10582.864</v>
      </c>
      <c r="F79" s="12">
        <f t="shared" ref="F79:G83" si="21">F80</f>
        <v>0</v>
      </c>
      <c r="G79" s="12">
        <f t="shared" si="21"/>
        <v>0</v>
      </c>
      <c r="H79" s="12">
        <f>E79+F79+G79</f>
        <v>10582.864</v>
      </c>
      <c r="I79" s="61"/>
      <c r="J79" s="51"/>
    </row>
    <row r="80" spans="1:10" ht="52.5" x14ac:dyDescent="0.25">
      <c r="A80" s="14">
        <v>52</v>
      </c>
      <c r="B80" s="54" t="s">
        <v>117</v>
      </c>
      <c r="C80" s="14" t="s">
        <v>7</v>
      </c>
      <c r="D80" s="88">
        <v>1.1499999999999999</v>
      </c>
      <c r="E80" s="18">
        <v>1543.086</v>
      </c>
      <c r="F80" s="45"/>
      <c r="G80" s="45"/>
      <c r="H80" s="7"/>
      <c r="I80" s="104">
        <v>156</v>
      </c>
      <c r="J80" s="105">
        <f>(E80+E81)/I80</f>
        <v>55.062275641025643</v>
      </c>
    </row>
    <row r="81" spans="1:10" ht="52.5" x14ac:dyDescent="0.25">
      <c r="A81" s="14">
        <v>53</v>
      </c>
      <c r="B81" s="54" t="s">
        <v>116</v>
      </c>
      <c r="C81" s="14" t="s">
        <v>111</v>
      </c>
      <c r="D81" s="103"/>
      <c r="E81" s="18">
        <v>7046.6289999999999</v>
      </c>
      <c r="F81" s="45"/>
      <c r="G81" s="45"/>
      <c r="H81" s="7"/>
      <c r="I81" s="87"/>
      <c r="J81" s="106"/>
    </row>
    <row r="82" spans="1:10" ht="78.75" x14ac:dyDescent="0.25">
      <c r="A82" s="14">
        <v>54</v>
      </c>
      <c r="B82" s="54" t="s">
        <v>118</v>
      </c>
      <c r="C82" s="14" t="s">
        <v>7</v>
      </c>
      <c r="D82" s="16">
        <v>0.2</v>
      </c>
      <c r="E82" s="18">
        <v>1993.1489999999999</v>
      </c>
      <c r="F82" s="45"/>
      <c r="G82" s="45"/>
      <c r="H82" s="7"/>
      <c r="I82" s="62">
        <v>322</v>
      </c>
      <c r="J82" s="17">
        <f>E82/I82</f>
        <v>6.1899037267080743</v>
      </c>
    </row>
    <row r="83" spans="1:10" ht="26.25" x14ac:dyDescent="0.25">
      <c r="A83" s="9"/>
      <c r="B83" s="10" t="s">
        <v>17</v>
      </c>
      <c r="C83" s="9"/>
      <c r="D83" s="21"/>
      <c r="E83" s="12">
        <f>E84</f>
        <v>10153.026800000001</v>
      </c>
      <c r="F83" s="12">
        <f t="shared" si="21"/>
        <v>0</v>
      </c>
      <c r="G83" s="12">
        <f t="shared" si="21"/>
        <v>0</v>
      </c>
      <c r="H83" s="12">
        <f>E83+F83+G83</f>
        <v>10153.026800000001</v>
      </c>
      <c r="I83" s="61"/>
      <c r="J83" s="51"/>
    </row>
    <row r="84" spans="1:10" ht="52.5" x14ac:dyDescent="0.25">
      <c r="A84" s="14">
        <v>55</v>
      </c>
      <c r="B84" s="28" t="s">
        <v>27</v>
      </c>
      <c r="C84" s="14" t="s">
        <v>25</v>
      </c>
      <c r="D84" s="16">
        <v>13</v>
      </c>
      <c r="E84" s="18">
        <v>10153.026800000001</v>
      </c>
      <c r="F84" s="45"/>
      <c r="G84" s="45"/>
      <c r="H84" s="7"/>
      <c r="I84" s="34">
        <v>558</v>
      </c>
      <c r="J84" s="47">
        <f>E84/I84</f>
        <v>18.195388530465952</v>
      </c>
    </row>
    <row r="85" spans="1:10" ht="26.25" x14ac:dyDescent="0.25">
      <c r="A85" s="9"/>
      <c r="B85" s="10" t="s">
        <v>18</v>
      </c>
      <c r="C85" s="9"/>
      <c r="D85" s="21"/>
      <c r="E85" s="12">
        <f>E86+E87</f>
        <v>18182.985799999995</v>
      </c>
      <c r="F85" s="12">
        <f t="shared" ref="F85:G85" si="22">F86+F87</f>
        <v>4580</v>
      </c>
      <c r="G85" s="12">
        <f t="shared" si="22"/>
        <v>0</v>
      </c>
      <c r="H85" s="12">
        <f>E85+F85+G85</f>
        <v>22762.985799999995</v>
      </c>
      <c r="I85" s="22"/>
      <c r="J85" s="21"/>
    </row>
    <row r="86" spans="1:10" ht="78.75" customHeight="1" x14ac:dyDescent="0.25">
      <c r="A86" s="14">
        <v>56</v>
      </c>
      <c r="B86" s="63" t="s">
        <v>33</v>
      </c>
      <c r="C86" s="14" t="s">
        <v>25</v>
      </c>
      <c r="D86" s="16">
        <v>14.8</v>
      </c>
      <c r="E86" s="18">
        <v>18182.985799999995</v>
      </c>
      <c r="F86" s="18"/>
      <c r="G86" s="18"/>
      <c r="H86" s="18"/>
      <c r="I86" s="19">
        <v>263</v>
      </c>
      <c r="J86" s="16">
        <f>E86/I86</f>
        <v>69.136828136882116</v>
      </c>
    </row>
    <row r="87" spans="1:10" ht="52.5" x14ac:dyDescent="0.25">
      <c r="A87" s="14">
        <v>57</v>
      </c>
      <c r="B87" s="64" t="s">
        <v>68</v>
      </c>
      <c r="C87" s="14" t="s">
        <v>72</v>
      </c>
      <c r="D87" s="16">
        <v>2.5</v>
      </c>
      <c r="E87" s="18"/>
      <c r="F87" s="18">
        <v>4580</v>
      </c>
      <c r="G87" s="18"/>
      <c r="H87" s="18"/>
      <c r="I87" s="19">
        <v>72</v>
      </c>
      <c r="J87" s="16">
        <f>F87/I87</f>
        <v>63.611111111111114</v>
      </c>
    </row>
    <row r="88" spans="1:10" ht="26.25" x14ac:dyDescent="0.25">
      <c r="A88" s="9"/>
      <c r="B88" s="10" t="s">
        <v>75</v>
      </c>
      <c r="C88" s="9"/>
      <c r="D88" s="21"/>
      <c r="E88" s="12">
        <f>E89+E90</f>
        <v>5651.4059999999999</v>
      </c>
      <c r="F88" s="12">
        <f t="shared" ref="F88:G88" si="23">F89+F90</f>
        <v>28787</v>
      </c>
      <c r="G88" s="12">
        <f t="shared" si="23"/>
        <v>0</v>
      </c>
      <c r="H88" s="12">
        <f>E88+F88+G88</f>
        <v>34438.406000000003</v>
      </c>
      <c r="I88" s="25"/>
      <c r="J88" s="21"/>
    </row>
    <row r="89" spans="1:10" ht="52.5" x14ac:dyDescent="0.25">
      <c r="A89" s="14">
        <v>58</v>
      </c>
      <c r="B89" s="64" t="s">
        <v>79</v>
      </c>
      <c r="C89" s="14" t="s">
        <v>7</v>
      </c>
      <c r="D89" s="88">
        <v>3.8</v>
      </c>
      <c r="E89" s="18">
        <v>5651.4059999999999</v>
      </c>
      <c r="F89" s="18"/>
      <c r="G89" s="18"/>
      <c r="H89" s="18"/>
      <c r="I89" s="107" t="s">
        <v>122</v>
      </c>
      <c r="J89" s="108"/>
    </row>
    <row r="90" spans="1:10" ht="44.25" customHeight="1" x14ac:dyDescent="0.25">
      <c r="A90" s="14">
        <v>59</v>
      </c>
      <c r="B90" s="64" t="s">
        <v>119</v>
      </c>
      <c r="C90" s="14" t="s">
        <v>111</v>
      </c>
      <c r="D90" s="103"/>
      <c r="E90" s="18"/>
      <c r="F90" s="18">
        <v>28787</v>
      </c>
      <c r="G90" s="18"/>
      <c r="H90" s="18"/>
      <c r="I90" s="109"/>
      <c r="J90" s="110"/>
    </row>
    <row r="91" spans="1:10" ht="26.25" x14ac:dyDescent="0.25">
      <c r="A91" s="9"/>
      <c r="B91" s="20" t="s">
        <v>21</v>
      </c>
      <c r="C91" s="9"/>
      <c r="D91" s="21"/>
      <c r="E91" s="12">
        <f>E92+E93</f>
        <v>0</v>
      </c>
      <c r="F91" s="12">
        <f t="shared" ref="F91:G91" si="24">F92+F93</f>
        <v>33679.850000000006</v>
      </c>
      <c r="G91" s="12">
        <f t="shared" si="24"/>
        <v>0</v>
      </c>
      <c r="H91" s="12">
        <f>E91+F91+G91</f>
        <v>33679.850000000006</v>
      </c>
      <c r="I91" s="25"/>
      <c r="J91" s="21"/>
    </row>
    <row r="92" spans="1:10" ht="51.95" customHeight="1" x14ac:dyDescent="0.25">
      <c r="A92" s="14">
        <v>60</v>
      </c>
      <c r="B92" s="64" t="s">
        <v>69</v>
      </c>
      <c r="C92" s="14" t="s">
        <v>72</v>
      </c>
      <c r="D92" s="16">
        <v>6.7</v>
      </c>
      <c r="E92" s="18"/>
      <c r="F92" s="18">
        <v>18346.830000000002</v>
      </c>
      <c r="G92" s="18"/>
      <c r="H92" s="18"/>
      <c r="I92" s="19">
        <v>119</v>
      </c>
      <c r="J92" s="16">
        <f>F92/I92</f>
        <v>154.17504201680674</v>
      </c>
    </row>
    <row r="93" spans="1:10" ht="53.45" customHeight="1" x14ac:dyDescent="0.25">
      <c r="A93" s="14">
        <v>61</v>
      </c>
      <c r="B93" s="64" t="s">
        <v>70</v>
      </c>
      <c r="C93" s="14" t="s">
        <v>72</v>
      </c>
      <c r="D93" s="16">
        <v>5.6</v>
      </c>
      <c r="E93" s="18"/>
      <c r="F93" s="18">
        <v>15333.02</v>
      </c>
      <c r="G93" s="18"/>
      <c r="H93" s="18"/>
      <c r="I93" s="19">
        <v>100</v>
      </c>
      <c r="J93" s="16">
        <f>F93/I93</f>
        <v>153.33019999999999</v>
      </c>
    </row>
    <row r="94" spans="1:10" ht="26.25" x14ac:dyDescent="0.25">
      <c r="A94" s="9"/>
      <c r="B94" s="10" t="s">
        <v>32</v>
      </c>
      <c r="C94" s="9"/>
      <c r="D94" s="21"/>
      <c r="E94" s="12">
        <f>E95</f>
        <v>0</v>
      </c>
      <c r="F94" s="12">
        <f t="shared" ref="F94:G94" si="25">F95</f>
        <v>18936.25</v>
      </c>
      <c r="G94" s="12">
        <f t="shared" si="25"/>
        <v>36399.65</v>
      </c>
      <c r="H94" s="12">
        <f>E94+F94+G94</f>
        <v>55335.9</v>
      </c>
      <c r="I94" s="25"/>
      <c r="J94" s="21"/>
    </row>
    <row r="95" spans="1:10" ht="52.5" x14ac:dyDescent="0.25">
      <c r="A95" s="14">
        <v>62</v>
      </c>
      <c r="B95" s="65" t="s">
        <v>38</v>
      </c>
      <c r="C95" s="14" t="s">
        <v>72</v>
      </c>
      <c r="D95" s="16">
        <v>5</v>
      </c>
      <c r="E95" s="66"/>
      <c r="F95" s="18">
        <v>18936.25</v>
      </c>
      <c r="G95" s="18">
        <v>36399.65</v>
      </c>
      <c r="H95" s="18"/>
      <c r="I95" s="84" t="s">
        <v>123</v>
      </c>
      <c r="J95" s="85"/>
    </row>
    <row r="96" spans="1:10" ht="26.25" x14ac:dyDescent="0.25">
      <c r="A96" s="98" t="s">
        <v>107</v>
      </c>
      <c r="B96" s="99"/>
      <c r="C96" s="14"/>
      <c r="D96" s="16"/>
      <c r="E96" s="7">
        <f>E94+E91+E85+E83+E76+E72+E68+E65+E59+E53+E49+E47+E43+E39+E37+E34+E31+E23+E20+E17+E12+E7+E88+E63+E15+E79+E57</f>
        <v>324801.28847999999</v>
      </c>
      <c r="F96" s="7">
        <f t="shared" ref="F96:H96" si="26">F94+F91+F85+F83+F76+F72+F68+F65+F59+F53+F49+F47+F43+F39+F37+F34+F31+F23+F20+F17+F12+F7+F88+F63+F15+F79+F57</f>
        <v>550000</v>
      </c>
      <c r="G96" s="7">
        <f t="shared" si="26"/>
        <v>36399.65</v>
      </c>
      <c r="H96" s="7">
        <f t="shared" si="26"/>
        <v>911200.93848000013</v>
      </c>
      <c r="I96" s="19"/>
      <c r="J96" s="16"/>
    </row>
    <row r="97" spans="1:10" ht="50.25" customHeight="1" x14ac:dyDescent="0.25">
      <c r="A97" s="100" t="s">
        <v>36</v>
      </c>
      <c r="B97" s="101"/>
      <c r="C97" s="67"/>
      <c r="D97" s="67"/>
      <c r="E97" s="7">
        <v>257625.16</v>
      </c>
      <c r="F97" s="7"/>
      <c r="G97" s="7"/>
      <c r="H97" s="7"/>
      <c r="I97" s="67"/>
      <c r="J97" s="67"/>
    </row>
    <row r="98" spans="1:10" ht="25.5" x14ac:dyDescent="0.25">
      <c r="A98" s="102" t="s">
        <v>108</v>
      </c>
      <c r="B98" s="102"/>
      <c r="C98" s="67"/>
      <c r="D98" s="68">
        <f>SUM(D8:D97)</f>
        <v>424.92</v>
      </c>
      <c r="E98" s="7">
        <f>E97+E96</f>
        <v>582426.44848000002</v>
      </c>
      <c r="F98" s="7">
        <f t="shared" ref="F98:G98" si="27">F97+F96</f>
        <v>550000</v>
      </c>
      <c r="G98" s="7">
        <f t="shared" si="27"/>
        <v>36399.65</v>
      </c>
      <c r="H98" s="7">
        <f>E98+F98+G98</f>
        <v>1168826.0984799999</v>
      </c>
      <c r="I98" s="67"/>
      <c r="J98" s="67"/>
    </row>
    <row r="99" spans="1:10" ht="26.25" x14ac:dyDescent="0.25">
      <c r="A99" s="14"/>
      <c r="B99" s="93" t="s">
        <v>109</v>
      </c>
      <c r="C99" s="94"/>
      <c r="D99" s="94"/>
      <c r="E99" s="94"/>
      <c r="F99" s="94"/>
      <c r="G99" s="94"/>
      <c r="H99" s="94"/>
      <c r="I99" s="94"/>
      <c r="J99" s="95"/>
    </row>
    <row r="100" spans="1:10" ht="52.5" x14ac:dyDescent="0.25">
      <c r="A100" s="14">
        <v>1</v>
      </c>
      <c r="B100" s="69" t="s">
        <v>135</v>
      </c>
      <c r="C100" s="14" t="s">
        <v>25</v>
      </c>
      <c r="D100" s="16"/>
      <c r="E100" s="18">
        <v>3634.6784799999996</v>
      </c>
      <c r="F100" s="18"/>
      <c r="G100" s="18"/>
      <c r="H100" s="18"/>
      <c r="I100" s="48"/>
      <c r="J100" s="48"/>
    </row>
    <row r="101" spans="1:10" ht="53.45" customHeight="1" x14ac:dyDescent="0.25">
      <c r="A101" s="14">
        <v>2</v>
      </c>
      <c r="B101" s="69" t="s">
        <v>90</v>
      </c>
      <c r="C101" s="14" t="s">
        <v>25</v>
      </c>
      <c r="D101" s="16"/>
      <c r="E101" s="18">
        <v>1120.9131756000002</v>
      </c>
      <c r="F101" s="18"/>
      <c r="G101" s="18"/>
      <c r="H101" s="18"/>
      <c r="I101" s="48"/>
      <c r="J101" s="48"/>
    </row>
    <row r="102" spans="1:10" ht="60" customHeight="1" x14ac:dyDescent="0.25">
      <c r="A102" s="14">
        <v>3</v>
      </c>
      <c r="B102" s="69" t="s">
        <v>127</v>
      </c>
      <c r="C102" s="14" t="s">
        <v>25</v>
      </c>
      <c r="D102" s="16"/>
      <c r="E102" s="18">
        <v>1891.3665164000001</v>
      </c>
      <c r="F102" s="18"/>
      <c r="G102" s="18"/>
      <c r="H102" s="18"/>
      <c r="I102" s="48"/>
      <c r="J102" s="48"/>
    </row>
    <row r="103" spans="1:10" ht="53.45" customHeight="1" x14ac:dyDescent="0.25">
      <c r="A103" s="14">
        <v>4</v>
      </c>
      <c r="B103" s="69" t="s">
        <v>128</v>
      </c>
      <c r="C103" s="14" t="s">
        <v>25</v>
      </c>
      <c r="D103" s="16"/>
      <c r="E103" s="18">
        <v>3112.6547163999999</v>
      </c>
      <c r="F103" s="18"/>
      <c r="G103" s="18"/>
      <c r="H103" s="18"/>
      <c r="I103" s="48"/>
      <c r="J103" s="48"/>
    </row>
    <row r="104" spans="1:10" ht="53.45" customHeight="1" x14ac:dyDescent="0.25">
      <c r="A104" s="14">
        <v>5</v>
      </c>
      <c r="B104" s="69" t="s">
        <v>129</v>
      </c>
      <c r="C104" s="14" t="s">
        <v>25</v>
      </c>
      <c r="D104" s="16"/>
      <c r="E104" s="18">
        <v>823.69310000000007</v>
      </c>
      <c r="F104" s="18"/>
      <c r="G104" s="18"/>
      <c r="H104" s="18"/>
      <c r="I104" s="48"/>
      <c r="J104" s="48"/>
    </row>
    <row r="105" spans="1:10" ht="53.45" customHeight="1" x14ac:dyDescent="0.25">
      <c r="A105" s="14">
        <v>6</v>
      </c>
      <c r="B105" s="69" t="s">
        <v>91</v>
      </c>
      <c r="C105" s="14" t="s">
        <v>25</v>
      </c>
      <c r="D105" s="16"/>
      <c r="E105" s="18">
        <v>1330.1136764000003</v>
      </c>
      <c r="F105" s="18"/>
      <c r="G105" s="18"/>
      <c r="H105" s="18"/>
      <c r="I105" s="48"/>
      <c r="J105" s="48"/>
    </row>
    <row r="106" spans="1:10" ht="54.75" customHeight="1" x14ac:dyDescent="0.25">
      <c r="A106" s="14">
        <v>7</v>
      </c>
      <c r="B106" s="69" t="s">
        <v>130</v>
      </c>
      <c r="C106" s="14" t="s">
        <v>25</v>
      </c>
      <c r="D106" s="16"/>
      <c r="E106" s="18">
        <v>1802.4936364000002</v>
      </c>
      <c r="F106" s="18"/>
      <c r="G106" s="18"/>
      <c r="H106" s="18"/>
      <c r="I106" s="48"/>
      <c r="J106" s="48"/>
    </row>
    <row r="107" spans="1:10" ht="52.5" x14ac:dyDescent="0.25">
      <c r="A107" s="14">
        <v>8</v>
      </c>
      <c r="B107" s="69" t="s">
        <v>92</v>
      </c>
      <c r="C107" s="14" t="s">
        <v>25</v>
      </c>
      <c r="D107" s="16"/>
      <c r="E107" s="18">
        <v>3217.9296199999994</v>
      </c>
      <c r="F107" s="18"/>
      <c r="G107" s="18"/>
      <c r="H107" s="18"/>
      <c r="I107" s="48"/>
      <c r="J107" s="48"/>
    </row>
    <row r="108" spans="1:10" ht="53.45" customHeight="1" x14ac:dyDescent="0.25">
      <c r="A108" s="14">
        <v>9</v>
      </c>
      <c r="B108" s="69" t="s">
        <v>93</v>
      </c>
      <c r="C108" s="14" t="s">
        <v>25</v>
      </c>
      <c r="D108" s="16"/>
      <c r="E108" s="18">
        <v>447.03592000000003</v>
      </c>
      <c r="F108" s="18"/>
      <c r="G108" s="18"/>
      <c r="H108" s="18"/>
      <c r="I108" s="48"/>
      <c r="J108" s="48"/>
    </row>
    <row r="109" spans="1:10" ht="51.95" customHeight="1" x14ac:dyDescent="0.25">
      <c r="A109" s="14">
        <v>10</v>
      </c>
      <c r="B109" s="69" t="s">
        <v>131</v>
      </c>
      <c r="C109" s="14" t="s">
        <v>25</v>
      </c>
      <c r="D109" s="16"/>
      <c r="E109" s="18">
        <v>7237.8214599999992</v>
      </c>
      <c r="F109" s="18"/>
      <c r="G109" s="18"/>
      <c r="H109" s="18"/>
      <c r="I109" s="48"/>
      <c r="J109" s="48"/>
    </row>
    <row r="110" spans="1:10" ht="51.95" customHeight="1" x14ac:dyDescent="0.25">
      <c r="A110" s="14">
        <v>11</v>
      </c>
      <c r="B110" s="69" t="s">
        <v>132</v>
      </c>
      <c r="C110" s="14" t="s">
        <v>25</v>
      </c>
      <c r="D110" s="16"/>
      <c r="E110" s="18">
        <v>6145.4117979999992</v>
      </c>
      <c r="F110" s="18"/>
      <c r="G110" s="18"/>
      <c r="H110" s="18"/>
      <c r="I110" s="48"/>
      <c r="J110" s="48"/>
    </row>
    <row r="111" spans="1:10" ht="56.25" customHeight="1" x14ac:dyDescent="0.25">
      <c r="A111" s="14">
        <v>12</v>
      </c>
      <c r="B111" s="69" t="s">
        <v>94</v>
      </c>
      <c r="C111" s="14" t="s">
        <v>25</v>
      </c>
      <c r="D111" s="16"/>
      <c r="E111" s="18">
        <v>3285.881218</v>
      </c>
      <c r="F111" s="18"/>
      <c r="G111" s="18"/>
      <c r="H111" s="18"/>
      <c r="I111" s="48"/>
      <c r="J111" s="48"/>
    </row>
    <row r="112" spans="1:10" ht="51.95" customHeight="1" x14ac:dyDescent="0.25">
      <c r="A112" s="14">
        <v>13</v>
      </c>
      <c r="B112" s="69" t="s">
        <v>95</v>
      </c>
      <c r="C112" s="14" t="s">
        <v>25</v>
      </c>
      <c r="D112" s="16"/>
      <c r="E112" s="18">
        <v>4867.579178</v>
      </c>
      <c r="F112" s="18"/>
      <c r="G112" s="18"/>
      <c r="H112" s="18"/>
      <c r="I112" s="48"/>
      <c r="J112" s="48"/>
    </row>
    <row r="113" spans="1:10" ht="57.75" customHeight="1" x14ac:dyDescent="0.25">
      <c r="A113" s="14">
        <v>14</v>
      </c>
      <c r="B113" s="69" t="s">
        <v>96</v>
      </c>
      <c r="C113" s="14" t="s">
        <v>25</v>
      </c>
      <c r="D113" s="16"/>
      <c r="E113" s="18">
        <v>2218.6254979999994</v>
      </c>
      <c r="F113" s="18"/>
      <c r="G113" s="18"/>
      <c r="H113" s="18"/>
      <c r="I113" s="48"/>
      <c r="J113" s="48"/>
    </row>
    <row r="114" spans="1:10" ht="51.95" customHeight="1" x14ac:dyDescent="0.25">
      <c r="A114" s="14">
        <v>15</v>
      </c>
      <c r="B114" s="69" t="s">
        <v>97</v>
      </c>
      <c r="C114" s="14" t="s">
        <v>25</v>
      </c>
      <c r="D114" s="16"/>
      <c r="E114" s="18">
        <v>2703.5911964000002</v>
      </c>
      <c r="F114" s="18"/>
      <c r="G114" s="18"/>
      <c r="H114" s="18"/>
      <c r="I114" s="48"/>
      <c r="J114" s="48"/>
    </row>
    <row r="115" spans="1:10" ht="78.75" x14ac:dyDescent="0.25">
      <c r="A115" s="14">
        <v>16</v>
      </c>
      <c r="B115" s="69" t="s">
        <v>98</v>
      </c>
      <c r="C115" s="14" t="s">
        <v>25</v>
      </c>
      <c r="D115" s="16"/>
      <c r="E115" s="18">
        <v>981.8461400000001</v>
      </c>
      <c r="F115" s="18"/>
      <c r="G115" s="18"/>
      <c r="H115" s="18"/>
      <c r="I115" s="48"/>
      <c r="J115" s="48"/>
    </row>
    <row r="116" spans="1:10" ht="51" customHeight="1" x14ac:dyDescent="0.25">
      <c r="A116" s="14">
        <v>17</v>
      </c>
      <c r="B116" s="69" t="s">
        <v>99</v>
      </c>
      <c r="C116" s="14" t="s">
        <v>25</v>
      </c>
      <c r="D116" s="16"/>
      <c r="E116" s="18">
        <v>2150.8426399999998</v>
      </c>
      <c r="F116" s="18"/>
      <c r="G116" s="18"/>
      <c r="H116" s="18"/>
      <c r="I116" s="48"/>
      <c r="J116" s="48"/>
    </row>
    <row r="117" spans="1:10" ht="52.5" x14ac:dyDescent="0.25">
      <c r="A117" s="14">
        <v>18</v>
      </c>
      <c r="B117" s="69" t="s">
        <v>100</v>
      </c>
      <c r="C117" s="14" t="s">
        <v>25</v>
      </c>
      <c r="D117" s="16"/>
      <c r="E117" s="18">
        <v>2169.5857363999999</v>
      </c>
      <c r="F117" s="18"/>
      <c r="G117" s="18"/>
      <c r="H117" s="18"/>
      <c r="I117" s="48"/>
      <c r="J117" s="48"/>
    </row>
    <row r="118" spans="1:10" ht="52.5" x14ac:dyDescent="0.25">
      <c r="A118" s="14">
        <v>19</v>
      </c>
      <c r="B118" s="69" t="s">
        <v>101</v>
      </c>
      <c r="C118" s="14" t="s">
        <v>25</v>
      </c>
      <c r="D118" s="16"/>
      <c r="E118" s="18">
        <v>659.86659640000039</v>
      </c>
      <c r="F118" s="18"/>
      <c r="G118" s="18"/>
      <c r="H118" s="18"/>
      <c r="I118" s="48"/>
      <c r="J118" s="48"/>
    </row>
    <row r="119" spans="1:10" ht="52.5" x14ac:dyDescent="0.25">
      <c r="A119" s="14">
        <v>20</v>
      </c>
      <c r="B119" s="69" t="s">
        <v>133</v>
      </c>
      <c r="C119" s="14" t="s">
        <v>25</v>
      </c>
      <c r="D119" s="16"/>
      <c r="E119" s="18">
        <v>666.95957640000029</v>
      </c>
      <c r="F119" s="18"/>
      <c r="G119" s="18"/>
      <c r="H119" s="18"/>
      <c r="I119" s="48"/>
      <c r="J119" s="48"/>
    </row>
    <row r="120" spans="1:10" ht="52.5" x14ac:dyDescent="0.25">
      <c r="A120" s="14">
        <v>21</v>
      </c>
      <c r="B120" s="69" t="s">
        <v>134</v>
      </c>
      <c r="C120" s="14" t="s">
        <v>25</v>
      </c>
      <c r="D120" s="16"/>
      <c r="E120" s="18">
        <v>660.30673640000043</v>
      </c>
      <c r="F120" s="18"/>
      <c r="G120" s="18"/>
      <c r="H120" s="18"/>
      <c r="I120" s="48"/>
      <c r="J120" s="48"/>
    </row>
    <row r="121" spans="1:10" ht="52.5" x14ac:dyDescent="0.25">
      <c r="A121" s="14">
        <v>22</v>
      </c>
      <c r="B121" s="69" t="s">
        <v>102</v>
      </c>
      <c r="C121" s="14" t="s">
        <v>25</v>
      </c>
      <c r="D121" s="16"/>
      <c r="E121" s="18">
        <v>789.21465640000008</v>
      </c>
      <c r="F121" s="18"/>
      <c r="G121" s="18"/>
      <c r="H121" s="18"/>
      <c r="I121" s="48"/>
      <c r="J121" s="48"/>
    </row>
    <row r="122" spans="1:10" ht="26.25" thickBot="1" x14ac:dyDescent="0.4">
      <c r="A122" s="70"/>
      <c r="B122" s="71" t="s">
        <v>103</v>
      </c>
      <c r="C122" s="72"/>
      <c r="D122" s="73"/>
      <c r="E122" s="74">
        <f>SUM(E100:E121)</f>
        <v>51918.411271600002</v>
      </c>
      <c r="F122" s="74"/>
      <c r="G122" s="74"/>
      <c r="H122" s="74"/>
      <c r="I122" s="75"/>
      <c r="J122" s="75"/>
    </row>
    <row r="123" spans="1:10" ht="27" thickBot="1" x14ac:dyDescent="0.4">
      <c r="A123" s="76"/>
      <c r="B123" s="77" t="s">
        <v>104</v>
      </c>
      <c r="C123" s="78"/>
      <c r="D123" s="79"/>
      <c r="E123" s="80">
        <f>E122+E98</f>
        <v>634344.85975160007</v>
      </c>
      <c r="F123" s="80">
        <f t="shared" ref="F123:G123" si="28">F122+F98</f>
        <v>550000</v>
      </c>
      <c r="G123" s="80">
        <f t="shared" si="28"/>
        <v>36399.65</v>
      </c>
      <c r="H123" s="80">
        <f>E123+F123+G123</f>
        <v>1220744.5097516</v>
      </c>
      <c r="I123" s="81"/>
      <c r="J123" s="82"/>
    </row>
    <row r="124" spans="1:10" ht="26.25" x14ac:dyDescent="0.4">
      <c r="A124" s="83"/>
      <c r="B124" s="83"/>
      <c r="C124" s="83"/>
      <c r="D124" s="83"/>
      <c r="E124" s="83"/>
      <c r="F124" s="83"/>
      <c r="G124" s="83"/>
      <c r="H124" s="83"/>
      <c r="I124" s="83"/>
      <c r="J124" s="83"/>
    </row>
    <row r="125" spans="1:10" ht="26.25" x14ac:dyDescent="0.4">
      <c r="A125" s="83"/>
      <c r="B125" s="83"/>
      <c r="C125" s="83"/>
      <c r="D125" s="83"/>
      <c r="E125" s="83"/>
      <c r="F125" s="83"/>
      <c r="G125" s="83"/>
      <c r="H125" s="83"/>
      <c r="I125" s="83"/>
      <c r="J125" s="83"/>
    </row>
    <row r="126" spans="1:10" ht="23.25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23.25" x14ac:dyDescent="0.35">
      <c r="A127" s="2"/>
      <c r="B127" s="2"/>
      <c r="C127" s="2"/>
      <c r="D127" s="2"/>
      <c r="E127" s="3"/>
      <c r="F127" s="3"/>
      <c r="G127" s="2"/>
      <c r="H127" s="2"/>
      <c r="I127" s="2"/>
      <c r="J127" s="2"/>
    </row>
    <row r="128" spans="1:10" ht="23.25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23.25" x14ac:dyDescent="0.35">
      <c r="A129" s="2"/>
      <c r="B129" s="2"/>
      <c r="C129" s="2"/>
      <c r="D129" s="2"/>
      <c r="E129" s="3"/>
      <c r="F129" s="3"/>
      <c r="G129" s="3"/>
      <c r="H129" s="3"/>
      <c r="I129" s="2"/>
      <c r="J129" s="2"/>
    </row>
    <row r="130" spans="1:10" ht="23.25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23.25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23.25" x14ac:dyDescent="0.35">
      <c r="A132" s="2"/>
      <c r="B132" s="2"/>
      <c r="C132" s="2"/>
      <c r="D132" s="2"/>
      <c r="E132" s="3"/>
      <c r="F132" s="3"/>
      <c r="G132" s="3"/>
      <c r="H132" s="3"/>
      <c r="I132" s="2"/>
      <c r="J132" s="2"/>
    </row>
  </sheetData>
  <mergeCells count="33">
    <mergeCell ref="B6:J6"/>
    <mergeCell ref="A1:J2"/>
    <mergeCell ref="I21:I22"/>
    <mergeCell ref="J21:J22"/>
    <mergeCell ref="A4:A5"/>
    <mergeCell ref="B4:B5"/>
    <mergeCell ref="C4:C5"/>
    <mergeCell ref="D4:D5"/>
    <mergeCell ref="E4:G4"/>
    <mergeCell ref="H4:H5"/>
    <mergeCell ref="I4:I5"/>
    <mergeCell ref="J4:J5"/>
    <mergeCell ref="I8:J8"/>
    <mergeCell ref="I10:I11"/>
    <mergeCell ref="J10:J11"/>
    <mergeCell ref="B99:J99"/>
    <mergeCell ref="I77:I78"/>
    <mergeCell ref="J77:J78"/>
    <mergeCell ref="A96:B96"/>
    <mergeCell ref="A97:B97"/>
    <mergeCell ref="A98:B98"/>
    <mergeCell ref="D80:D81"/>
    <mergeCell ref="I80:I81"/>
    <mergeCell ref="J80:J81"/>
    <mergeCell ref="D89:D90"/>
    <mergeCell ref="I89:J90"/>
    <mergeCell ref="I95:J95"/>
    <mergeCell ref="I56:J56"/>
    <mergeCell ref="I35:I36"/>
    <mergeCell ref="J35:J36"/>
    <mergeCell ref="I44:I46"/>
    <mergeCell ref="J44:J46"/>
    <mergeCell ref="I51:J51"/>
  </mergeCells>
  <printOptions horizontalCentered="1"/>
  <pageMargins left="7.874015748031496E-2" right="7.874015748031496E-2" top="0.51181102362204722" bottom="0.31496062992125984" header="0.31496062992125984" footer="0.31496062992125984"/>
  <pageSetup paperSize="9" scale="30" orientation="landscape" r:id="rId1"/>
  <rowBreaks count="4" manualBreakCount="4">
    <brk id="36" max="10" man="1"/>
    <brk id="76" max="10" man="1"/>
    <brk id="123" max="10" man="1"/>
    <brk id="124" max="10" man="1"/>
  </rowBreaks>
  <colBreaks count="1" manualBreakCount="1">
    <brk id="10" max="1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2018-05-30T06:16:16Z</dcterms:modified>
</cp:coreProperties>
</file>