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-960" yWindow="-150" windowWidth="16035" windowHeight="11760"/>
  </bookViews>
  <sheets>
    <sheet name="Приложение 1" sheetId="5" r:id="rId1"/>
    <sheet name="Приложение 2" sheetId="6" r:id="rId2"/>
  </sheets>
  <definedNames>
    <definedName name="_xlnm.Print_Area" localSheetId="0">'Приложение 1'!$A$1:$I$87</definedName>
  </definedNames>
  <calcPr calcId="145621" iterateDelta="1E-4"/>
</workbook>
</file>

<file path=xl/calcChain.xml><?xml version="1.0" encoding="utf-8"?>
<calcChain xmlns="http://schemas.openxmlformats.org/spreadsheetml/2006/main">
  <c r="G84" i="5" l="1"/>
  <c r="F84" i="5"/>
  <c r="G46" i="5"/>
  <c r="F46" i="5"/>
  <c r="E46" i="5"/>
  <c r="F65" i="6"/>
  <c r="E51" i="6"/>
  <c r="E65" i="6" s="1"/>
  <c r="F49" i="5" l="1"/>
  <c r="G82" i="5"/>
  <c r="F82" i="5"/>
  <c r="E82" i="5"/>
  <c r="H82" i="5" l="1"/>
  <c r="F60" i="6"/>
  <c r="G60" i="6"/>
  <c r="E60" i="6"/>
  <c r="F62" i="6" l="1"/>
  <c r="G62" i="6"/>
  <c r="E62" i="6"/>
  <c r="F49" i="6"/>
  <c r="G49" i="6"/>
  <c r="E49" i="6"/>
  <c r="F58" i="6"/>
  <c r="G58" i="6"/>
  <c r="E58" i="6"/>
  <c r="F56" i="6"/>
  <c r="G56" i="6"/>
  <c r="E56" i="6"/>
  <c r="F53" i="6"/>
  <c r="G53" i="6"/>
  <c r="E53" i="6"/>
  <c r="H51" i="6"/>
  <c r="F45" i="6"/>
  <c r="G45" i="6"/>
  <c r="E45" i="6"/>
  <c r="F43" i="6"/>
  <c r="G43" i="6"/>
  <c r="E43" i="6"/>
  <c r="F40" i="6"/>
  <c r="G40" i="6"/>
  <c r="E40" i="6"/>
  <c r="F38" i="6"/>
  <c r="G38" i="6"/>
  <c r="E38" i="6"/>
  <c r="F34" i="6"/>
  <c r="G34" i="6"/>
  <c r="E34" i="6"/>
  <c r="F31" i="6"/>
  <c r="G31" i="6"/>
  <c r="E31" i="6"/>
  <c r="F29" i="6"/>
  <c r="G29" i="6"/>
  <c r="E29" i="6"/>
  <c r="F26" i="6"/>
  <c r="G26" i="6"/>
  <c r="E26" i="6"/>
  <c r="F23" i="6"/>
  <c r="G23" i="6"/>
  <c r="E23" i="6"/>
  <c r="F15" i="6"/>
  <c r="G15" i="6"/>
  <c r="E15" i="6"/>
  <c r="F12" i="6"/>
  <c r="G12" i="6"/>
  <c r="E12" i="6"/>
  <c r="F9" i="6"/>
  <c r="G9" i="6"/>
  <c r="E9" i="6"/>
  <c r="G7" i="6"/>
  <c r="E7" i="6"/>
  <c r="F7" i="6"/>
  <c r="H49" i="6" l="1"/>
  <c r="H60" i="6"/>
  <c r="H62" i="6"/>
  <c r="H58" i="6"/>
  <c r="H7" i="6"/>
  <c r="H56" i="6"/>
  <c r="H31" i="6"/>
  <c r="H40" i="6"/>
  <c r="H15" i="6"/>
  <c r="H38" i="6"/>
  <c r="H43" i="6"/>
  <c r="H9" i="6"/>
  <c r="H53" i="6"/>
  <c r="H23" i="6"/>
  <c r="H12" i="6"/>
  <c r="H26" i="6"/>
  <c r="H29" i="6"/>
  <c r="H34" i="6"/>
  <c r="H45" i="6"/>
  <c r="E87" i="5"/>
  <c r="F43" i="5"/>
  <c r="G43" i="5"/>
  <c r="H43" i="5"/>
  <c r="E43" i="5"/>
  <c r="G78" i="5"/>
  <c r="F78" i="5"/>
  <c r="E78" i="5"/>
  <c r="E84" i="5" s="1"/>
  <c r="G76" i="5"/>
  <c r="F76" i="5"/>
  <c r="E76" i="5"/>
  <c r="G74" i="5"/>
  <c r="F74" i="5"/>
  <c r="E74" i="5"/>
  <c r="H74" i="5" s="1"/>
  <c r="G71" i="5"/>
  <c r="F71" i="5"/>
  <c r="E71" i="5"/>
  <c r="H71" i="5" s="1"/>
  <c r="G69" i="5"/>
  <c r="F69" i="5"/>
  <c r="E69" i="5"/>
  <c r="G66" i="5"/>
  <c r="F66" i="5"/>
  <c r="E66" i="5"/>
  <c r="G63" i="5"/>
  <c r="F63" i="5"/>
  <c r="E63" i="5"/>
  <c r="G56" i="5"/>
  <c r="F56" i="5"/>
  <c r="H56" i="5" s="1"/>
  <c r="E56" i="5"/>
  <c r="G54" i="5"/>
  <c r="F54" i="5"/>
  <c r="E54" i="5"/>
  <c r="H54" i="5" s="1"/>
  <c r="G52" i="5"/>
  <c r="F52" i="5"/>
  <c r="E52" i="5"/>
  <c r="G48" i="5"/>
  <c r="F48" i="5"/>
  <c r="E48" i="5"/>
  <c r="E45" i="5"/>
  <c r="E36" i="5"/>
  <c r="E35" i="5" s="1"/>
  <c r="H35" i="5" s="1"/>
  <c r="F8" i="5"/>
  <c r="H8" i="5" s="1"/>
  <c r="G8" i="5"/>
  <c r="E8" i="5"/>
  <c r="G11" i="5"/>
  <c r="F11" i="5"/>
  <c r="E11" i="5"/>
  <c r="H11" i="5" s="1"/>
  <c r="F39" i="5"/>
  <c r="G39" i="5"/>
  <c r="E39" i="5"/>
  <c r="F37" i="5"/>
  <c r="G37" i="5"/>
  <c r="E37" i="5"/>
  <c r="F26" i="5"/>
  <c r="G26" i="5"/>
  <c r="E26" i="5"/>
  <c r="H26" i="5" s="1"/>
  <c r="F15" i="5"/>
  <c r="G15" i="5"/>
  <c r="H15" i="5" s="1"/>
  <c r="E15" i="5"/>
  <c r="F17" i="5"/>
  <c r="G17" i="5"/>
  <c r="E17" i="5"/>
  <c r="G19" i="5"/>
  <c r="F19" i="5"/>
  <c r="E19" i="5"/>
  <c r="E24" i="5"/>
  <c r="H24" i="5" s="1"/>
  <c r="F35" i="5"/>
  <c r="G35" i="5"/>
  <c r="F33" i="5"/>
  <c r="G33" i="5"/>
  <c r="E33" i="5"/>
  <c r="H33" i="5" s="1"/>
  <c r="F31" i="5"/>
  <c r="G31" i="5"/>
  <c r="E31" i="5"/>
  <c r="H31" i="5" s="1"/>
  <c r="F29" i="5"/>
  <c r="G29" i="5"/>
  <c r="E29" i="5"/>
  <c r="F24" i="5"/>
  <c r="G24" i="5"/>
  <c r="F21" i="5"/>
  <c r="G21" i="5"/>
  <c r="E21" i="5"/>
  <c r="F13" i="5"/>
  <c r="G13" i="5"/>
  <c r="E13" i="5"/>
  <c r="H17" i="5"/>
  <c r="H39" i="5" l="1"/>
  <c r="H63" i="5"/>
  <c r="H21" i="5"/>
  <c r="H19" i="5"/>
  <c r="E85" i="5"/>
  <c r="H29" i="5"/>
  <c r="H69" i="5"/>
  <c r="H13" i="5"/>
  <c r="H37" i="5"/>
  <c r="G85" i="5"/>
  <c r="H66" i="5"/>
  <c r="F85" i="5"/>
  <c r="H52" i="5"/>
  <c r="H76" i="5"/>
  <c r="H78" i="5"/>
  <c r="H48" i="5"/>
  <c r="H65" i="6"/>
  <c r="H46" i="5" l="1"/>
  <c r="H84" i="5"/>
  <c r="H85" i="5" s="1"/>
</calcChain>
</file>

<file path=xl/sharedStrings.xml><?xml version="1.0" encoding="utf-8"?>
<sst xmlns="http://schemas.openxmlformats.org/spreadsheetml/2006/main" count="256" uniqueCount="131">
  <si>
    <t>№ п/п</t>
  </si>
  <si>
    <t>Наименование объекта</t>
  </si>
  <si>
    <t>Наличие ПСД</t>
  </si>
  <si>
    <t>Протяженность, км</t>
  </si>
  <si>
    <t>Домовладения</t>
  </si>
  <si>
    <t>нет</t>
  </si>
  <si>
    <t>г. Гуково</t>
  </si>
  <si>
    <t>Красносулинский район</t>
  </si>
  <si>
    <t>Орловский район</t>
  </si>
  <si>
    <t>Мясниковский район</t>
  </si>
  <si>
    <t>г. Новошахтинск</t>
  </si>
  <si>
    <t>Неклиновский район</t>
  </si>
  <si>
    <t>ПИР 2017 года</t>
  </si>
  <si>
    <t>Белокалитвинский район</t>
  </si>
  <si>
    <t>Обливский район</t>
  </si>
  <si>
    <t>увеличение пропускной способности</t>
  </si>
  <si>
    <t>переподключение потребителей</t>
  </si>
  <si>
    <t>г. Ростов-на-Дону</t>
  </si>
  <si>
    <t>г. Новочеркасск</t>
  </si>
  <si>
    <t xml:space="preserve">Распределительный газопровод х.Ребричанский </t>
  </si>
  <si>
    <t xml:space="preserve">Распределительный газопровод ул. Садовая в г. Новошахтинске </t>
  </si>
  <si>
    <t>ПИР 2018 года</t>
  </si>
  <si>
    <t xml:space="preserve">Распределительные  газопроводы  в п. Коксовый Белокалитвинского района (3 этап) </t>
  </si>
  <si>
    <t xml:space="preserve">Распределительный газопровод в х. Лихой Красносулинского района (3 этап) </t>
  </si>
  <si>
    <t xml:space="preserve">Распределительный газопровод по ул. Русская и ул.Заречная в х.Веселый </t>
  </si>
  <si>
    <t xml:space="preserve">Газопровод высокого и низкого давления по ул. Встречная в г.Новочеркасске </t>
  </si>
  <si>
    <t>Газопровод высокого давления для газоснабжения индивидуальной жилой застройки район Щепкинское шоссе г. Ростов-на-Дону</t>
  </si>
  <si>
    <t>Всего средств по муниципалитету, тыс. руб.</t>
  </si>
  <si>
    <t>Спецнадбавка ПАО "Газпром газораспределение Ростов-на-Дону"</t>
  </si>
  <si>
    <t>Альтернативный источник (пункт 26(24) Постановления Правительства РФ от 30.12.2013 № 1314)</t>
  </si>
  <si>
    <t>ИТОГО:</t>
  </si>
  <si>
    <t>Средства на компенсацию расходов по осуществлению технологического присоединения</t>
  </si>
  <si>
    <t>Газопровод высокого давления I категории Р=1,2МПа от ГРС5 до с.Большие Салы</t>
  </si>
  <si>
    <t xml:space="preserve">Газопровод высокого давления от ГРС Александровская с переподключением с. Синявское Неклиновского района, п. Щедрый, с. Недвиговка, х. Веселый Мясниковского района </t>
  </si>
  <si>
    <t>Межпоселковый газопровод от х. Каштановский до х.Запрудный, Бокачевка, Алексеевский, Машинский Обливского района</t>
  </si>
  <si>
    <t>Миллеровский район</t>
  </si>
  <si>
    <t>Семикаракорский район</t>
  </si>
  <si>
    <t>Внутрипоселковые сети газопровода улиц Харьковской, Мостовой Огинского, Дзержинского, Заречной, Трамвайной, Станиславского, Бородина, Тангаши и четной стороны ул.Войкова (п. Новоселовка) в г. Новочеркасске Ростовской области (ПИР)</t>
  </si>
  <si>
    <t>Межпоселковый газопровод от х. Золотаревка до х. Павлов</t>
  </si>
  <si>
    <t>Распределительный газопровод в х. Павлов</t>
  </si>
  <si>
    <t>Газопровод высокого давления к  х. Ореховка (ПИР)</t>
  </si>
  <si>
    <t>Распределительный газопровод по ул. Вокзальная, ул. Красная Горка, ул. Криничная, ул. Тульская мкр. шахты Антрацит г. Гуково (ПИР)</t>
  </si>
  <si>
    <t>Сальский район</t>
  </si>
  <si>
    <t>Распределительный газопровод п. Кермек (ПИР)</t>
  </si>
  <si>
    <t>Тацинский район</t>
  </si>
  <si>
    <t>Распределительный газопровод среднего и низкого давления в х. Зарубин Михайловского сельского поселения (ПИР)</t>
  </si>
  <si>
    <t>Газопровод для газоснабжения жилой застройки район школьного Проезда в г.Семикаракорске (ПИР)</t>
  </si>
  <si>
    <t xml:space="preserve">Подводящий газопровод к п. Васильево-Петровский Азовского района Ростовской области </t>
  </si>
  <si>
    <t xml:space="preserve">Разводящие сети газоснабжения в п. Васильево-Петровский Азовского района Ростовской области </t>
  </si>
  <si>
    <t>Аксайский район</t>
  </si>
  <si>
    <t xml:space="preserve">Газопровод от КС Октябрьский до п. Возрожденный </t>
  </si>
  <si>
    <t>Азовский район</t>
  </si>
  <si>
    <t>чистая прибыль, учтенная при установлении тарифа на транспортировку природного газа</t>
  </si>
  <si>
    <t xml:space="preserve">Программа газификации Ростовской области на 2019 год </t>
  </si>
  <si>
    <t>В том числе источники финансирования, тыс. руб. в т.ч. НДС 20%</t>
  </si>
  <si>
    <t>Приложение № 1 к приказу минпромэнерго Ростовской области №___ от ________</t>
  </si>
  <si>
    <t>Газопровод высокого давления от ГРС г. Азова с переподключением  п.Новоалександровка, с.Кулешовка, х.Высочино (2 очередь строительства)</t>
  </si>
  <si>
    <t>ПИР 2016 года</t>
  </si>
  <si>
    <t>Подводящий газопровод к п. Васильево-Петровский Азовского района Ростовской области (ПИР)</t>
  </si>
  <si>
    <t>Разводящие сети газоснабжения в п. Васильево-Петровский Азовского района Ростовской области (ПИР)</t>
  </si>
  <si>
    <t>Газопровод от КС Октябрьский до п. Возрожденный (ПИР)</t>
  </si>
  <si>
    <t>Распределительные  газопроводы  в п. Коксовый Белокалитвинского района (3 этап) (ПИР)</t>
  </si>
  <si>
    <t>Распределительный газопровод от ШРП №57 в поселке шахты №24</t>
  </si>
  <si>
    <t>Распределительный газопровод по ул. Молодежная, пер. Западный, ул. Дорожная, ул. Дачная, пер. Южный г. Гуково</t>
  </si>
  <si>
    <t>Распределительный газопровод от ШРП №50-58 в поселке шахты "Октябрьская"</t>
  </si>
  <si>
    <t>Распределительный газопровод по ул. Колхозная, пер. Садовый г. Гуково</t>
  </si>
  <si>
    <t>Распределительный газопровод низкого давления по улицам Лесная, Островского, Тургенева, Стахановская, Шахтная от ШРП №51</t>
  </si>
  <si>
    <t xml:space="preserve">Распределительный газопровод от ШРП №5 в пос. шахты Антрацит </t>
  </si>
  <si>
    <t>г. Донецк</t>
  </si>
  <si>
    <t>Газопровод среднего и низкого давления, ГРПБ для газификации жилых домов в границах ул.Луначарского, Чехова, Фрунзе, Шестой проезд, проезд Чехова</t>
  </si>
  <si>
    <t>Газопровод среднего и низкого давления, ГРПБ для газификации жилых домов в границах ул. Пограничная</t>
  </si>
  <si>
    <t xml:space="preserve">Распределительные газопроводы в с. Табунщиково </t>
  </si>
  <si>
    <t>Распределительный газопровод в х. Лихой Красносулинского района (3 этап) (ПИР)</t>
  </si>
  <si>
    <t>Газопровод высокого давления I категории Р=1,2МПа от ГРС5 до с.Большие Салы (ПИР)</t>
  </si>
  <si>
    <t xml:space="preserve">Распределительный газопровод в х. Сужено Неклиновского района </t>
  </si>
  <si>
    <t>Газопровод высокого давления от ГРС Александровская с переподключением с. Синявское Неклиновского района, п. Щедрый, с. Недвиговка, х. Веселый Мясниковского района (ПИР)</t>
  </si>
  <si>
    <t>Распределительный газопровод для газоснабжения улиц Пионерская, Марата, Мечникова, Чернышевского, Южная, Инициативная, Власть Советов, Партизанская, Воровского, Перспективная, 315 Мелитопольской дивизии</t>
  </si>
  <si>
    <t>Межпоселковый газопровод от х. Каштановский до х.Запрудный, Бокачевка, Алексеевский, Машинский Обливского района (ПИР)</t>
  </si>
  <si>
    <t>Пролетарский район</t>
  </si>
  <si>
    <t>Межпоселковый газопровод высокого давления от ст.Буденновская к х.Сухой (2 очередь строительства)</t>
  </si>
  <si>
    <t>ПИР 2012 года</t>
  </si>
  <si>
    <t>Распределительный газопровод в х. Сухой (ПИР)</t>
  </si>
  <si>
    <t>Распределительный газопровод в х. Наумовский (ПИР)</t>
  </si>
  <si>
    <t>ВСЕГО ПО ПРОГРАММЕ:</t>
  </si>
  <si>
    <t xml:space="preserve">в т.ч. </t>
  </si>
  <si>
    <t>2. Объекты нового строительства и проектирования , незавершенные в рамках реализации Программы газификации 2018 года</t>
  </si>
  <si>
    <t>1. Объекты нового строительства и проектирования, начало реализации 2019 год</t>
  </si>
  <si>
    <t>Программа газификации Ростовской области на 2019 год (объекты, незавершенные в рамках источников финансирования  Программы газификации 2018 года)</t>
  </si>
  <si>
    <t>В том числе источники финансирования, тыс. руб.</t>
  </si>
  <si>
    <t>Удельные затраты при газификации 1 домовладения, тыс. руб.</t>
  </si>
  <si>
    <t>Боковский район</t>
  </si>
  <si>
    <t>Газопровод низкого давления для газоснабжения жилого квартала малоэтажной застройки по пер.Виноградный в ст. Боковская</t>
  </si>
  <si>
    <t xml:space="preserve">Газопровод низкого давления для газоснабжения жилого квартала малоэтажной застройки по ул.Заречной, пер.Чирский, пер.Терновый, пер.Ковыльный в ст. Боковская </t>
  </si>
  <si>
    <t>Верхнедонской район</t>
  </si>
  <si>
    <t>Межпоселковый газопровод высокого давления от х. Верхняковский до х. Михайловский</t>
  </si>
  <si>
    <t xml:space="preserve">Распределительные газопроводы низкого давления по х.Михайловский </t>
  </si>
  <si>
    <t>Распределительный газопровод низкого давления по ул. Красносулинская, ул. Российская, ул. Возрождения, пер. Мартовский, пер. Урожайный,  пер. Радостный, пер. Летний, пер. Весенний</t>
  </si>
  <si>
    <t>Дубовский район</t>
  </si>
  <si>
    <t>Межпоселковый газопровод от х. Романов до х. Моисеев</t>
  </si>
  <si>
    <t>Распределительный газопровод в х. Моисеев</t>
  </si>
  <si>
    <t>Зерноградский район</t>
  </si>
  <si>
    <t xml:space="preserve">Внутрипоселковый разводящий газопровод в х. Ракитный </t>
  </si>
  <si>
    <t>Газопровод низкого давления по п.Украинский</t>
  </si>
  <si>
    <t>Межпоселковый газопровод высокого давления от х. Хмызов до х.Малахов и далее к х. Еритовка</t>
  </si>
  <si>
    <t xml:space="preserve">Распределительные сети газопровода в х. Малахов </t>
  </si>
  <si>
    <t xml:space="preserve">Распередительные газопроводы в х. Еритовка </t>
  </si>
  <si>
    <t>Распределительный газопровод в х. Некрасовка</t>
  </si>
  <si>
    <t>Распределительный газопровод в х. Сужено</t>
  </si>
  <si>
    <t>Газопровод высокого и низкого давления по ул. Встречная в г.Новочеркасске (ПИР)</t>
  </si>
  <si>
    <t xml:space="preserve">Распределительный газопровод по ул. Южная, Клары Цеткин, Пионерская-больница Электровозная, Знамя победы, Горлова, Войкова </t>
  </si>
  <si>
    <t>Распределительный газопровод ул. Садовая в г. Новошахтинске (ПИР)</t>
  </si>
  <si>
    <t>Распределительный газопровод х.Ребричанский (ПИР)</t>
  </si>
  <si>
    <t>Межпоселковый газопровод высокого давления от ст.Буденновская к х.Сухой (1 очередь строительства)</t>
  </si>
  <si>
    <t>Ремонтненский район</t>
  </si>
  <si>
    <t>Распределительные газопроводы в с. Подгорное</t>
  </si>
  <si>
    <t xml:space="preserve">Распределительные газопроводы в х. Киевка </t>
  </si>
  <si>
    <t>Газопровод высокого давления для газоснабжения индивидуальной жилой застройки район Щепкинское шоссе г. Ростов-на-Дону (ПИР)</t>
  </si>
  <si>
    <t>Тарасовский район</t>
  </si>
  <si>
    <t>Сети газоснабжения для обеспечения газификации п. Липовка</t>
  </si>
  <si>
    <t xml:space="preserve">Газопровод высокого давления к х. Надежевка Тацинского района </t>
  </si>
  <si>
    <t>Усть-Донецкий район</t>
  </si>
  <si>
    <t xml:space="preserve">Распределительный газопровод в х. Ольховский Усть-Донецкого района Ростовской области </t>
  </si>
  <si>
    <t>Распределительный газопровод в х. Виноградный Усть-Донецкого района Ростовской области</t>
  </si>
  <si>
    <t>ИТОГО мероприятий:</t>
  </si>
  <si>
    <t>Приложение № 2 к приказу минпромэнерго Ростовской области №___ от ________</t>
  </si>
  <si>
    <t>Кредит ПАО "Газпром газораспределение Ростов-на-Дону"</t>
  </si>
  <si>
    <t>Газопровод высокого давления от ГРС г. Азова с переподключением  п.Новоалександровка, с.Кулешовка, х.Высочино (1 очередь строительства)</t>
  </si>
  <si>
    <t>Распределительный газопровод по ул. Колхозная, пер. Садовый</t>
  </si>
  <si>
    <t>Распределительный газопровод по ул. Русская и ул.Заречная в х.Веселый (ПИР)</t>
  </si>
  <si>
    <t>переподключение потребителей (ООО "Мариинский спиртзавод")</t>
  </si>
  <si>
    <t>Распределительный газопровод по ул. Молодежная, пер. Западный,  ул. Дорожная, ул. Дачная, пер. 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</si>
</sst>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0"/>
    <numFmt numFmtId="166" formatCode="#,##0.00;[Red]#,##0.00"/>
    <numFmt numFmtId="167" formatCode="#,##0.0;[Red]#,##0.0"/>
    <numFmt numFmtId="168" formatCode="#,##0.000;[Red]#,##0.00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Helv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5">
    <xf numFmtId="0" fontId="0" fillId="0" borderId="0" xfId="0"/>
    <xf numFmtId="16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6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view="pageBreakPreview" zoomScale="40" zoomScaleNormal="55" zoomScaleSheetLayoutView="40" workbookViewId="0">
      <selection activeCell="G93" sqref="G93"/>
    </sheetView>
  </sheetViews>
  <sheetFormatPr defaultColWidth="9.140625" defaultRowHeight="26.25" x14ac:dyDescent="0.25"/>
  <cols>
    <col min="1" max="1" width="7.7109375" style="25" customWidth="1"/>
    <col min="2" max="2" width="111.42578125" style="25" customWidth="1"/>
    <col min="3" max="3" width="29" style="25" customWidth="1"/>
    <col min="4" max="4" width="32.42578125" style="25" customWidth="1"/>
    <col min="5" max="5" width="32.42578125" style="26" customWidth="1"/>
    <col min="6" max="6" width="30" style="25" customWidth="1"/>
    <col min="7" max="7" width="37" style="25" customWidth="1"/>
    <col min="8" max="9" width="33.28515625" style="25" customWidth="1"/>
    <col min="10" max="16384" width="9.140625" style="6"/>
  </cols>
  <sheetData>
    <row r="1" spans="1:9" ht="78.75" customHeight="1" x14ac:dyDescent="0.25">
      <c r="H1" s="123" t="s">
        <v>55</v>
      </c>
      <c r="I1" s="123"/>
    </row>
    <row r="2" spans="1:9" s="2" customFormat="1" ht="15" customHeight="1" x14ac:dyDescent="0.25">
      <c r="A2" s="124" t="s">
        <v>53</v>
      </c>
      <c r="B2" s="124"/>
      <c r="C2" s="124"/>
      <c r="D2" s="124"/>
      <c r="E2" s="124"/>
      <c r="F2" s="124"/>
      <c r="G2" s="124"/>
      <c r="H2" s="124"/>
      <c r="I2" s="124"/>
    </row>
    <row r="3" spans="1:9" s="2" customFormat="1" ht="1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</row>
    <row r="4" spans="1:9" s="2" customFormat="1" x14ac:dyDescent="0.25">
      <c r="A4" s="3"/>
      <c r="B4" s="3"/>
      <c r="C4" s="3"/>
      <c r="D4" s="3"/>
      <c r="E4" s="4"/>
      <c r="F4" s="3"/>
      <c r="G4" s="3"/>
      <c r="H4" s="5"/>
      <c r="I4" s="5"/>
    </row>
    <row r="5" spans="1:9" ht="50.25" customHeight="1" x14ac:dyDescent="0.25">
      <c r="A5" s="115" t="s">
        <v>0</v>
      </c>
      <c r="B5" s="115" t="s">
        <v>1</v>
      </c>
      <c r="C5" s="115" t="s">
        <v>2</v>
      </c>
      <c r="D5" s="122" t="s">
        <v>3</v>
      </c>
      <c r="E5" s="115" t="s">
        <v>54</v>
      </c>
      <c r="F5" s="115"/>
      <c r="G5" s="115"/>
      <c r="H5" s="125" t="s">
        <v>27</v>
      </c>
      <c r="I5" s="116" t="s">
        <v>4</v>
      </c>
    </row>
    <row r="6" spans="1:9" ht="204" x14ac:dyDescent="0.25">
      <c r="A6" s="115"/>
      <c r="B6" s="115"/>
      <c r="C6" s="115"/>
      <c r="D6" s="122"/>
      <c r="E6" s="7" t="s">
        <v>28</v>
      </c>
      <c r="F6" s="8" t="s">
        <v>52</v>
      </c>
      <c r="G6" s="8" t="s">
        <v>29</v>
      </c>
      <c r="H6" s="125"/>
      <c r="I6" s="116"/>
    </row>
    <row r="7" spans="1:9" ht="29.25" customHeight="1" x14ac:dyDescent="0.25">
      <c r="A7" s="115" t="s">
        <v>86</v>
      </c>
      <c r="B7" s="115"/>
      <c r="C7" s="115"/>
      <c r="D7" s="115"/>
      <c r="E7" s="115"/>
      <c r="F7" s="115"/>
      <c r="G7" s="115"/>
      <c r="H7" s="115"/>
      <c r="I7" s="115"/>
    </row>
    <row r="8" spans="1:9" ht="29.25" customHeight="1" x14ac:dyDescent="0.25">
      <c r="A8" s="46"/>
      <c r="B8" s="47" t="s">
        <v>51</v>
      </c>
      <c r="C8" s="47"/>
      <c r="D8" s="48"/>
      <c r="E8" s="49">
        <f>SUM(E9:E10)</f>
        <v>0</v>
      </c>
      <c r="F8" s="49">
        <f>SUM(F9:F10)</f>
        <v>22831.68</v>
      </c>
      <c r="G8" s="49">
        <f>SUM(G9:G10)</f>
        <v>0</v>
      </c>
      <c r="H8" s="50">
        <f>SUM(E8:G8)</f>
        <v>22831.68</v>
      </c>
      <c r="I8" s="50"/>
    </row>
    <row r="9" spans="1:9" ht="52.5" x14ac:dyDescent="0.25">
      <c r="A9" s="9">
        <v>1</v>
      </c>
      <c r="B9" s="12" t="s">
        <v>47</v>
      </c>
      <c r="C9" s="9" t="s">
        <v>21</v>
      </c>
      <c r="D9" s="1">
        <v>8</v>
      </c>
      <c r="E9" s="13"/>
      <c r="F9" s="14">
        <v>21208.23</v>
      </c>
      <c r="G9" s="15"/>
      <c r="H9" s="16"/>
      <c r="I9" s="117">
        <v>131</v>
      </c>
    </row>
    <row r="10" spans="1:9" ht="52.5" x14ac:dyDescent="0.25">
      <c r="A10" s="9">
        <v>2</v>
      </c>
      <c r="B10" s="12" t="s">
        <v>48</v>
      </c>
      <c r="C10" s="9" t="s">
        <v>21</v>
      </c>
      <c r="D10" s="1">
        <v>0.5</v>
      </c>
      <c r="E10" s="14"/>
      <c r="F10" s="14">
        <v>1623.45</v>
      </c>
      <c r="G10" s="15"/>
      <c r="H10" s="16"/>
      <c r="I10" s="118"/>
    </row>
    <row r="11" spans="1:9" x14ac:dyDescent="0.25">
      <c r="A11" s="46"/>
      <c r="B11" s="47" t="s">
        <v>49</v>
      </c>
      <c r="C11" s="46"/>
      <c r="D11" s="48"/>
      <c r="E11" s="49">
        <f>SUM(E12:E12)</f>
        <v>55231</v>
      </c>
      <c r="F11" s="49">
        <f>SUM(F12:F12)</f>
        <v>0</v>
      </c>
      <c r="G11" s="49">
        <f>SUM(G12:G12)</f>
        <v>0</v>
      </c>
      <c r="H11" s="50">
        <f>SUM(E11:G11)</f>
        <v>55231</v>
      </c>
      <c r="I11" s="51"/>
    </row>
    <row r="12" spans="1:9" x14ac:dyDescent="0.25">
      <c r="A12" s="9">
        <v>3</v>
      </c>
      <c r="B12" s="12" t="s">
        <v>50</v>
      </c>
      <c r="C12" s="9" t="s">
        <v>21</v>
      </c>
      <c r="D12" s="1">
        <v>5</v>
      </c>
      <c r="E12" s="14">
        <v>55231</v>
      </c>
      <c r="F12" s="14"/>
      <c r="G12" s="14"/>
      <c r="H12" s="16"/>
      <c r="I12" s="30">
        <v>264</v>
      </c>
    </row>
    <row r="13" spans="1:9" s="17" customFormat="1" ht="33" customHeight="1" x14ac:dyDescent="0.25">
      <c r="A13" s="47"/>
      <c r="B13" s="47" t="s">
        <v>13</v>
      </c>
      <c r="C13" s="47"/>
      <c r="D13" s="48"/>
      <c r="E13" s="49">
        <f>SUM(E14:E14)</f>
        <v>89100.22</v>
      </c>
      <c r="F13" s="49">
        <f>SUM(F14:F14)</f>
        <v>0</v>
      </c>
      <c r="G13" s="49">
        <f>SUM(G14:G14)</f>
        <v>0</v>
      </c>
      <c r="H13" s="50">
        <f>SUM(E13:G13)</f>
        <v>89100.22</v>
      </c>
      <c r="I13" s="52"/>
    </row>
    <row r="14" spans="1:9" ht="52.5" x14ac:dyDescent="0.25">
      <c r="A14" s="9">
        <v>4</v>
      </c>
      <c r="B14" s="12" t="s">
        <v>22</v>
      </c>
      <c r="C14" s="9" t="s">
        <v>21</v>
      </c>
      <c r="D14" s="1">
        <v>30.6</v>
      </c>
      <c r="E14" s="14">
        <v>89100.22</v>
      </c>
      <c r="F14" s="6"/>
      <c r="G14" s="14"/>
      <c r="H14" s="16"/>
      <c r="I14" s="40">
        <v>600</v>
      </c>
    </row>
    <row r="15" spans="1:9" x14ac:dyDescent="0.25">
      <c r="A15" s="46"/>
      <c r="B15" s="47" t="s">
        <v>6</v>
      </c>
      <c r="C15" s="53"/>
      <c r="D15" s="48"/>
      <c r="E15" s="49">
        <f>SUM(E16:E16)</f>
        <v>1904.66</v>
      </c>
      <c r="F15" s="49">
        <f>SUM(F16:F16)</f>
        <v>0</v>
      </c>
      <c r="G15" s="49">
        <f>SUM(G16:G16)</f>
        <v>0</v>
      </c>
      <c r="H15" s="50">
        <f>SUM(E15:G15)</f>
        <v>1904.66</v>
      </c>
      <c r="I15" s="51"/>
    </row>
    <row r="16" spans="1:9" ht="78.75" x14ac:dyDescent="0.25">
      <c r="A16" s="9">
        <v>5</v>
      </c>
      <c r="B16" s="12" t="s">
        <v>41</v>
      </c>
      <c r="C16" s="9" t="s">
        <v>5</v>
      </c>
      <c r="D16" s="32">
        <v>0.6</v>
      </c>
      <c r="E16" s="13">
        <v>1904.66</v>
      </c>
      <c r="F16" s="14"/>
      <c r="G16" s="14"/>
      <c r="H16" s="16"/>
      <c r="I16" s="36">
        <v>95</v>
      </c>
    </row>
    <row r="17" spans="1:9" x14ac:dyDescent="0.25">
      <c r="A17" s="46"/>
      <c r="B17" s="47" t="s">
        <v>7</v>
      </c>
      <c r="C17" s="46"/>
      <c r="D17" s="48"/>
      <c r="E17" s="49">
        <f>SUM(E18:E18)</f>
        <v>0</v>
      </c>
      <c r="F17" s="49">
        <f>SUM(F18:F18)</f>
        <v>25841</v>
      </c>
      <c r="G17" s="49">
        <f>SUM(G18:G18)</f>
        <v>0</v>
      </c>
      <c r="H17" s="50">
        <f>SUM(E17:G17)</f>
        <v>25841</v>
      </c>
      <c r="I17" s="51"/>
    </row>
    <row r="18" spans="1:9" ht="60" customHeight="1" x14ac:dyDescent="0.25">
      <c r="A18" s="9">
        <v>6</v>
      </c>
      <c r="B18" s="12" t="s">
        <v>23</v>
      </c>
      <c r="C18" s="9" t="s">
        <v>21</v>
      </c>
      <c r="D18" s="1">
        <v>6.8</v>
      </c>
      <c r="E18" s="20"/>
      <c r="F18" s="14">
        <v>25841</v>
      </c>
      <c r="G18" s="13"/>
      <c r="H18" s="16"/>
      <c r="I18" s="19">
        <v>484</v>
      </c>
    </row>
    <row r="19" spans="1:9" x14ac:dyDescent="0.25">
      <c r="A19" s="46"/>
      <c r="B19" s="47" t="s">
        <v>35</v>
      </c>
      <c r="C19" s="46"/>
      <c r="D19" s="54"/>
      <c r="E19" s="50">
        <f>E20</f>
        <v>3612.51</v>
      </c>
      <c r="F19" s="50">
        <f>F20</f>
        <v>0</v>
      </c>
      <c r="G19" s="50">
        <f>G20</f>
        <v>0</v>
      </c>
      <c r="H19" s="50">
        <f>SUM(E19:G19)</f>
        <v>3612.51</v>
      </c>
      <c r="I19" s="55"/>
    </row>
    <row r="20" spans="1:9" ht="60" customHeight="1" x14ac:dyDescent="0.25">
      <c r="A20" s="9">
        <v>7</v>
      </c>
      <c r="B20" s="12" t="s">
        <v>40</v>
      </c>
      <c r="C20" s="9" t="s">
        <v>5</v>
      </c>
      <c r="D20" s="32">
        <v>2.2000000000000002</v>
      </c>
      <c r="E20" s="34">
        <v>3612.51</v>
      </c>
      <c r="F20" s="14"/>
      <c r="G20" s="13"/>
      <c r="H20" s="16"/>
      <c r="I20" s="37">
        <v>58</v>
      </c>
    </row>
    <row r="21" spans="1:9" x14ac:dyDescent="0.25">
      <c r="A21" s="46"/>
      <c r="B21" s="47" t="s">
        <v>9</v>
      </c>
      <c r="C21" s="46"/>
      <c r="D21" s="48"/>
      <c r="E21" s="49">
        <f>SUM(E22:E23)</f>
        <v>99562</v>
      </c>
      <c r="F21" s="49">
        <f>SUM(F22:F23)</f>
        <v>0</v>
      </c>
      <c r="G21" s="49">
        <f>SUM(G22:G23)</f>
        <v>0</v>
      </c>
      <c r="H21" s="50">
        <f>SUM(E21:G21)</f>
        <v>99562</v>
      </c>
      <c r="I21" s="51"/>
    </row>
    <row r="22" spans="1:9" ht="88.5" customHeight="1" x14ac:dyDescent="0.25">
      <c r="A22" s="9">
        <v>8</v>
      </c>
      <c r="B22" s="12" t="s">
        <v>32</v>
      </c>
      <c r="C22" s="9" t="s">
        <v>21</v>
      </c>
      <c r="D22" s="1">
        <v>20.7</v>
      </c>
      <c r="E22" s="14">
        <v>93841.56</v>
      </c>
      <c r="F22" s="20"/>
      <c r="G22" s="15"/>
      <c r="H22" s="16"/>
      <c r="I22" s="19" t="s">
        <v>15</v>
      </c>
    </row>
    <row r="23" spans="1:9" ht="60" customHeight="1" x14ac:dyDescent="0.25">
      <c r="A23" s="9">
        <v>9</v>
      </c>
      <c r="B23" s="12" t="s">
        <v>24</v>
      </c>
      <c r="C23" s="9" t="s">
        <v>21</v>
      </c>
      <c r="D23" s="1">
        <v>2.2000000000000002</v>
      </c>
      <c r="E23" s="14">
        <v>5720.44</v>
      </c>
      <c r="F23" s="20"/>
      <c r="G23" s="13"/>
      <c r="H23" s="16"/>
      <c r="I23" s="19">
        <v>101</v>
      </c>
    </row>
    <row r="24" spans="1:9" x14ac:dyDescent="0.25">
      <c r="A24" s="46"/>
      <c r="B24" s="47" t="s">
        <v>11</v>
      </c>
      <c r="C24" s="46"/>
      <c r="D24" s="54"/>
      <c r="E24" s="50">
        <f>SUM(E25:E25)</f>
        <v>0</v>
      </c>
      <c r="F24" s="50">
        <f>SUM(F25:F25)</f>
        <v>64574.16</v>
      </c>
      <c r="G24" s="50">
        <f>SUM(G25:G25)</f>
        <v>0</v>
      </c>
      <c r="H24" s="50">
        <f>SUM(E24:G24)</f>
        <v>64574.16</v>
      </c>
      <c r="I24" s="50"/>
    </row>
    <row r="25" spans="1:9" ht="89.25" customHeight="1" x14ac:dyDescent="0.25">
      <c r="A25" s="9">
        <v>10</v>
      </c>
      <c r="B25" s="12" t="s">
        <v>33</v>
      </c>
      <c r="C25" s="9" t="s">
        <v>21</v>
      </c>
      <c r="D25" s="1">
        <v>22</v>
      </c>
      <c r="E25" s="13"/>
      <c r="F25" s="14">
        <v>64574.16</v>
      </c>
      <c r="G25" s="16"/>
      <c r="H25" s="16"/>
      <c r="I25" s="35" t="s">
        <v>16</v>
      </c>
    </row>
    <row r="26" spans="1:9" x14ac:dyDescent="0.25">
      <c r="A26" s="46"/>
      <c r="B26" s="47" t="s">
        <v>18</v>
      </c>
      <c r="C26" s="46"/>
      <c r="D26" s="54"/>
      <c r="E26" s="50">
        <f>E27+E28</f>
        <v>7781.1</v>
      </c>
      <c r="F26" s="50">
        <f>F27+F28</f>
        <v>6235.21</v>
      </c>
      <c r="G26" s="50">
        <f>G27+G28</f>
        <v>0</v>
      </c>
      <c r="H26" s="50">
        <f>SUM(E26:G26)</f>
        <v>14016.310000000001</v>
      </c>
      <c r="I26" s="50"/>
    </row>
    <row r="27" spans="1:9" ht="60" customHeight="1" x14ac:dyDescent="0.25">
      <c r="A27" s="9">
        <v>11</v>
      </c>
      <c r="B27" s="12" t="s">
        <v>25</v>
      </c>
      <c r="C27" s="9" t="s">
        <v>21</v>
      </c>
      <c r="D27" s="1">
        <v>2.4700000000000002</v>
      </c>
      <c r="E27" s="13"/>
      <c r="F27" s="14">
        <v>6235.21</v>
      </c>
      <c r="G27" s="13"/>
      <c r="H27" s="16"/>
      <c r="I27" s="30">
        <v>936</v>
      </c>
    </row>
    <row r="28" spans="1:9" ht="114.75" customHeight="1" x14ac:dyDescent="0.25">
      <c r="A28" s="9">
        <v>12</v>
      </c>
      <c r="B28" s="12" t="s">
        <v>37</v>
      </c>
      <c r="C28" s="9" t="s">
        <v>5</v>
      </c>
      <c r="D28" s="32">
        <v>6.4</v>
      </c>
      <c r="E28" s="13">
        <v>7781.1</v>
      </c>
      <c r="F28" s="14"/>
      <c r="G28" s="13"/>
      <c r="H28" s="16"/>
      <c r="I28" s="38">
        <v>377</v>
      </c>
    </row>
    <row r="29" spans="1:9" x14ac:dyDescent="0.25">
      <c r="A29" s="46"/>
      <c r="B29" s="47" t="s">
        <v>10</v>
      </c>
      <c r="C29" s="46"/>
      <c r="D29" s="54"/>
      <c r="E29" s="50">
        <f>SUM(E30:E30)</f>
        <v>750.26</v>
      </c>
      <c r="F29" s="50">
        <f>SUM(F30:F30)</f>
        <v>0</v>
      </c>
      <c r="G29" s="50">
        <f>SUM(G30:G30)</f>
        <v>0</v>
      </c>
      <c r="H29" s="50">
        <f>SUM(E29:G29)</f>
        <v>750.26</v>
      </c>
      <c r="I29" s="51"/>
    </row>
    <row r="30" spans="1:9" ht="42" customHeight="1" x14ac:dyDescent="0.25">
      <c r="A30" s="9">
        <v>13</v>
      </c>
      <c r="B30" s="12" t="s">
        <v>20</v>
      </c>
      <c r="C30" s="9" t="s">
        <v>21</v>
      </c>
      <c r="D30" s="1">
        <v>0.3</v>
      </c>
      <c r="E30" s="14">
        <v>750.26</v>
      </c>
      <c r="F30" s="6"/>
      <c r="G30" s="14"/>
      <c r="H30" s="16"/>
      <c r="I30" s="30">
        <v>13</v>
      </c>
    </row>
    <row r="31" spans="1:9" x14ac:dyDescent="0.25">
      <c r="A31" s="46"/>
      <c r="B31" s="47" t="s">
        <v>14</v>
      </c>
      <c r="C31" s="46"/>
      <c r="D31" s="54"/>
      <c r="E31" s="50">
        <f>SUM(E32:E32)</f>
        <v>0</v>
      </c>
      <c r="F31" s="50">
        <f>SUM(F32:F32)</f>
        <v>50949.79</v>
      </c>
      <c r="G31" s="50">
        <f>SUM(G32:G32)</f>
        <v>0</v>
      </c>
      <c r="H31" s="50">
        <f>SUM(E31:G31)</f>
        <v>50949.79</v>
      </c>
      <c r="I31" s="51"/>
    </row>
    <row r="32" spans="1:9" ht="60" customHeight="1" x14ac:dyDescent="0.25">
      <c r="A32" s="9">
        <v>14</v>
      </c>
      <c r="B32" s="12" t="s">
        <v>34</v>
      </c>
      <c r="C32" s="9" t="s">
        <v>21</v>
      </c>
      <c r="D32" s="1">
        <v>26.8</v>
      </c>
      <c r="E32" s="14"/>
      <c r="F32" s="14">
        <v>50949.79</v>
      </c>
      <c r="G32" s="14"/>
      <c r="H32" s="16"/>
      <c r="I32" s="40">
        <v>436</v>
      </c>
    </row>
    <row r="33" spans="1:9" x14ac:dyDescent="0.25">
      <c r="A33" s="46"/>
      <c r="B33" s="47" t="s">
        <v>8</v>
      </c>
      <c r="C33" s="46"/>
      <c r="D33" s="54"/>
      <c r="E33" s="50">
        <f>E34</f>
        <v>0</v>
      </c>
      <c r="F33" s="50">
        <f>F34</f>
        <v>27077.4</v>
      </c>
      <c r="G33" s="50">
        <f>G34</f>
        <v>0</v>
      </c>
      <c r="H33" s="50">
        <f>SUM(E33:G33)</f>
        <v>27077.4</v>
      </c>
      <c r="I33" s="51"/>
    </row>
    <row r="34" spans="1:9" ht="38.25" customHeight="1" x14ac:dyDescent="0.25">
      <c r="A34" s="9">
        <v>15</v>
      </c>
      <c r="B34" s="18" t="s">
        <v>19</v>
      </c>
      <c r="C34" s="9" t="s">
        <v>21</v>
      </c>
      <c r="D34" s="1">
        <v>9.8000000000000007</v>
      </c>
      <c r="E34" s="21"/>
      <c r="F34" s="14">
        <v>27077.4</v>
      </c>
      <c r="G34" s="14"/>
      <c r="H34" s="16"/>
      <c r="I34" s="30">
        <v>144</v>
      </c>
    </row>
    <row r="35" spans="1:9" x14ac:dyDescent="0.25">
      <c r="A35" s="46"/>
      <c r="B35" s="47" t="s">
        <v>17</v>
      </c>
      <c r="C35" s="46"/>
      <c r="D35" s="54"/>
      <c r="E35" s="50">
        <f>SUM(E36:E36)</f>
        <v>7889.71</v>
      </c>
      <c r="F35" s="50">
        <f>SUM(F36:F36)</f>
        <v>0</v>
      </c>
      <c r="G35" s="50">
        <f>SUM(G36:G36)</f>
        <v>0</v>
      </c>
      <c r="H35" s="50">
        <f>SUM(E35:G35)</f>
        <v>7889.71</v>
      </c>
      <c r="I35" s="51"/>
    </row>
    <row r="36" spans="1:9" ht="78.75" x14ac:dyDescent="0.25">
      <c r="A36" s="9">
        <v>16</v>
      </c>
      <c r="B36" s="22" t="s">
        <v>26</v>
      </c>
      <c r="C36" s="9" t="s">
        <v>21</v>
      </c>
      <c r="D36" s="1">
        <v>0.8</v>
      </c>
      <c r="E36" s="14">
        <f>1372.25+6517.46</f>
        <v>7889.71</v>
      </c>
      <c r="F36" s="14"/>
      <c r="G36" s="14"/>
      <c r="H36" s="16"/>
      <c r="I36" s="30">
        <v>322</v>
      </c>
    </row>
    <row r="37" spans="1:9" x14ac:dyDescent="0.25">
      <c r="A37" s="46"/>
      <c r="B37" s="56" t="s">
        <v>42</v>
      </c>
      <c r="C37" s="46"/>
      <c r="D37" s="54"/>
      <c r="E37" s="50">
        <f>E38</f>
        <v>2642.4</v>
      </c>
      <c r="F37" s="50">
        <f>F38</f>
        <v>0</v>
      </c>
      <c r="G37" s="50">
        <f>G38</f>
        <v>0</v>
      </c>
      <c r="H37" s="50">
        <f>SUM(E37:G37)</f>
        <v>2642.4</v>
      </c>
      <c r="I37" s="51"/>
    </row>
    <row r="38" spans="1:9" x14ac:dyDescent="0.25">
      <c r="A38" s="9">
        <v>17</v>
      </c>
      <c r="B38" s="22" t="s">
        <v>43</v>
      </c>
      <c r="C38" s="9" t="s">
        <v>5</v>
      </c>
      <c r="D38" s="1">
        <v>1.59</v>
      </c>
      <c r="E38" s="14">
        <v>2642.4</v>
      </c>
      <c r="F38" s="14"/>
      <c r="G38" s="14"/>
      <c r="H38" s="16"/>
      <c r="I38" s="30">
        <v>83</v>
      </c>
    </row>
    <row r="39" spans="1:9" x14ac:dyDescent="0.25">
      <c r="A39" s="46"/>
      <c r="B39" s="56" t="s">
        <v>36</v>
      </c>
      <c r="C39" s="46"/>
      <c r="D39" s="54"/>
      <c r="E39" s="50">
        <f>E40+E41+E42</f>
        <v>1573.02</v>
      </c>
      <c r="F39" s="50">
        <f>F40+F41+F42</f>
        <v>48523.11</v>
      </c>
      <c r="G39" s="50">
        <f>G40+G41+G42</f>
        <v>0</v>
      </c>
      <c r="H39" s="50">
        <f>SUM(E39:G39)</f>
        <v>50096.13</v>
      </c>
      <c r="I39" s="51"/>
    </row>
    <row r="40" spans="1:9" x14ac:dyDescent="0.25">
      <c r="A40" s="9">
        <v>18</v>
      </c>
      <c r="B40" s="22" t="s">
        <v>38</v>
      </c>
      <c r="C40" s="9" t="s">
        <v>12</v>
      </c>
      <c r="D40" s="1">
        <v>4</v>
      </c>
      <c r="E40" s="33"/>
      <c r="F40" s="14">
        <v>32136.3</v>
      </c>
      <c r="G40" s="14"/>
      <c r="H40" s="16"/>
      <c r="I40" s="119">
        <v>176</v>
      </c>
    </row>
    <row r="41" spans="1:9" x14ac:dyDescent="0.25">
      <c r="A41" s="9">
        <v>19</v>
      </c>
      <c r="B41" s="22" t="s">
        <v>39</v>
      </c>
      <c r="C41" s="9" t="s">
        <v>12</v>
      </c>
      <c r="D41" s="1">
        <v>7.5</v>
      </c>
      <c r="E41" s="33"/>
      <c r="F41" s="14">
        <v>16386.810000000001</v>
      </c>
      <c r="G41" s="14"/>
      <c r="H41" s="16"/>
      <c r="I41" s="120"/>
    </row>
    <row r="42" spans="1:9" ht="52.5" x14ac:dyDescent="0.25">
      <c r="A42" s="9">
        <v>20</v>
      </c>
      <c r="B42" s="22" t="s">
        <v>46</v>
      </c>
      <c r="C42" s="9" t="s">
        <v>5</v>
      </c>
      <c r="D42" s="1">
        <v>0.32</v>
      </c>
      <c r="E42" s="42">
        <v>1573.02</v>
      </c>
      <c r="F42" s="14"/>
      <c r="G42" s="14"/>
      <c r="H42" s="16"/>
      <c r="I42" s="40">
        <v>45</v>
      </c>
    </row>
    <row r="43" spans="1:9" x14ac:dyDescent="0.25">
      <c r="A43" s="46"/>
      <c r="B43" s="56" t="s">
        <v>44</v>
      </c>
      <c r="C43" s="46"/>
      <c r="D43" s="54"/>
      <c r="E43" s="50">
        <f>E44</f>
        <v>2845.42</v>
      </c>
      <c r="F43" s="50">
        <f>F44</f>
        <v>0</v>
      </c>
      <c r="G43" s="50">
        <f>G44</f>
        <v>0</v>
      </c>
      <c r="H43" s="50">
        <f>H44</f>
        <v>0</v>
      </c>
      <c r="I43" s="51"/>
    </row>
    <row r="44" spans="1:9" ht="52.5" x14ac:dyDescent="0.25">
      <c r="A44" s="9">
        <v>21</v>
      </c>
      <c r="B44" s="22" t="s">
        <v>45</v>
      </c>
      <c r="C44" s="9" t="s">
        <v>5</v>
      </c>
      <c r="D44" s="1">
        <v>1.8</v>
      </c>
      <c r="E44" s="42">
        <v>2845.42</v>
      </c>
      <c r="F44" s="14"/>
      <c r="G44" s="14"/>
      <c r="H44" s="16"/>
      <c r="I44" s="40">
        <v>72</v>
      </c>
    </row>
    <row r="45" spans="1:9" ht="54.75" customHeight="1" x14ac:dyDescent="0.25">
      <c r="A45" s="9"/>
      <c r="B45" s="23" t="s">
        <v>31</v>
      </c>
      <c r="C45" s="9"/>
      <c r="D45" s="1"/>
      <c r="E45" s="10">
        <f>143664.82*1.2</f>
        <v>172397.78400000001</v>
      </c>
      <c r="F45" s="14"/>
      <c r="G45" s="14"/>
      <c r="H45" s="16"/>
      <c r="I45" s="16"/>
    </row>
    <row r="46" spans="1:9" s="67" customFormat="1" x14ac:dyDescent="0.25">
      <c r="A46" s="36"/>
      <c r="B46" s="64" t="s">
        <v>30</v>
      </c>
      <c r="C46" s="36"/>
      <c r="D46" s="65"/>
      <c r="E46" s="66">
        <f>E45+E43+E39+E37+E35+E33+E31+E29+E26+E24+E21+E19+E17+E15+E13+E11+E8</f>
        <v>445290.08400000003</v>
      </c>
      <c r="F46" s="66">
        <f>F45+F43+F39+F37+F35+F33+F31+F29+F26+F24+F21+F19+F17+F15+F13+F11+F8</f>
        <v>246032.35</v>
      </c>
      <c r="G46" s="66">
        <f>G45+G43+G39+G37+G35+G33+G31+G29+G26+G24+G21+G19+G17+G15+G13+G11+G8</f>
        <v>0</v>
      </c>
      <c r="H46" s="66">
        <f>E46+F46+G46</f>
        <v>691322.43400000001</v>
      </c>
      <c r="I46" s="66"/>
    </row>
    <row r="47" spans="1:9" ht="25.5" x14ac:dyDescent="0.25">
      <c r="A47" s="115" t="s">
        <v>85</v>
      </c>
      <c r="B47" s="115"/>
      <c r="C47" s="115"/>
      <c r="D47" s="115"/>
      <c r="E47" s="115"/>
      <c r="F47" s="115"/>
      <c r="G47" s="115"/>
      <c r="H47" s="115"/>
      <c r="I47" s="115"/>
    </row>
    <row r="48" spans="1:9" x14ac:dyDescent="0.25">
      <c r="A48" s="46"/>
      <c r="B48" s="47" t="s">
        <v>51</v>
      </c>
      <c r="C48" s="47"/>
      <c r="D48" s="48"/>
      <c r="E48" s="49">
        <f>SUM(E49:E51)</f>
        <v>2012.0326008000002</v>
      </c>
      <c r="F48" s="49">
        <f>SUM(F49:F51)</f>
        <v>79326.351219999997</v>
      </c>
      <c r="G48" s="49">
        <f>SUM(G49:G51)</f>
        <v>0</v>
      </c>
      <c r="H48" s="50">
        <f>SUM(E48:G48)</f>
        <v>81338.383820799994</v>
      </c>
      <c r="I48" s="50"/>
    </row>
    <row r="49" spans="1:9" ht="78.75" x14ac:dyDescent="0.25">
      <c r="A49" s="9">
        <v>1</v>
      </c>
      <c r="B49" s="12" t="s">
        <v>56</v>
      </c>
      <c r="C49" s="9" t="s">
        <v>57</v>
      </c>
      <c r="D49" s="1">
        <v>5.3</v>
      </c>
      <c r="E49" s="13"/>
      <c r="F49" s="14">
        <f>102513.65922-F83</f>
        <v>79326.351219999997</v>
      </c>
      <c r="G49" s="15"/>
      <c r="H49" s="16"/>
      <c r="I49" s="57" t="s">
        <v>16</v>
      </c>
    </row>
    <row r="50" spans="1:9" ht="52.5" x14ac:dyDescent="0.25">
      <c r="A50" s="9">
        <v>2</v>
      </c>
      <c r="B50" s="12" t="s">
        <v>58</v>
      </c>
      <c r="C50" s="9" t="s">
        <v>5</v>
      </c>
      <c r="D50" s="1">
        <v>8</v>
      </c>
      <c r="E50" s="13">
        <v>1668.3600840000001</v>
      </c>
      <c r="F50" s="14"/>
      <c r="G50" s="14"/>
      <c r="H50" s="16"/>
      <c r="I50" s="121">
        <v>131</v>
      </c>
    </row>
    <row r="51" spans="1:9" ht="52.5" x14ac:dyDescent="0.25">
      <c r="A51" s="9">
        <v>3</v>
      </c>
      <c r="B51" s="12" t="s">
        <v>59</v>
      </c>
      <c r="C51" s="9" t="s">
        <v>5</v>
      </c>
      <c r="D51" s="1">
        <v>0.5</v>
      </c>
      <c r="E51" s="13">
        <v>343.67251680000015</v>
      </c>
      <c r="F51" s="14"/>
      <c r="G51" s="14"/>
      <c r="H51" s="16"/>
      <c r="I51" s="121"/>
    </row>
    <row r="52" spans="1:9" x14ac:dyDescent="0.25">
      <c r="A52" s="46"/>
      <c r="B52" s="47" t="s">
        <v>49</v>
      </c>
      <c r="C52" s="46"/>
      <c r="D52" s="48"/>
      <c r="E52" s="49">
        <f>SUM(E53:E53)</f>
        <v>1132.2503160000003</v>
      </c>
      <c r="F52" s="49">
        <f>SUM(F53:F53)</f>
        <v>0</v>
      </c>
      <c r="G52" s="49">
        <f>SUM(G53:G53)</f>
        <v>0</v>
      </c>
      <c r="H52" s="50">
        <f>SUM(E52:G52)</f>
        <v>1132.2503160000003</v>
      </c>
      <c r="I52" s="51"/>
    </row>
    <row r="53" spans="1:9" x14ac:dyDescent="0.25">
      <c r="A53" s="9">
        <v>4</v>
      </c>
      <c r="B53" s="12" t="s">
        <v>60</v>
      </c>
      <c r="C53" s="9" t="s">
        <v>5</v>
      </c>
      <c r="D53" s="1">
        <v>5</v>
      </c>
      <c r="E53" s="13">
        <v>1132.2503160000003</v>
      </c>
      <c r="F53" s="14"/>
      <c r="G53" s="10"/>
      <c r="H53" s="16"/>
      <c r="I53" s="30">
        <v>264</v>
      </c>
    </row>
    <row r="54" spans="1:9" ht="25.5" x14ac:dyDescent="0.25">
      <c r="A54" s="47"/>
      <c r="B54" s="47" t="s">
        <v>13</v>
      </c>
      <c r="C54" s="47"/>
      <c r="D54" s="48"/>
      <c r="E54" s="49">
        <f>SUM(E55:E55)</f>
        <v>3825.5425560000017</v>
      </c>
      <c r="F54" s="49">
        <f>SUM(F55:F55)</f>
        <v>0</v>
      </c>
      <c r="G54" s="49">
        <f>SUM(G55:G55)</f>
        <v>0</v>
      </c>
      <c r="H54" s="50">
        <f>SUM(E54:G54)</f>
        <v>3825.5425560000017</v>
      </c>
      <c r="I54" s="52"/>
    </row>
    <row r="55" spans="1:9" ht="52.5" x14ac:dyDescent="0.25">
      <c r="A55" s="9">
        <v>5</v>
      </c>
      <c r="B55" s="12" t="s">
        <v>61</v>
      </c>
      <c r="C55" s="9" t="s">
        <v>5</v>
      </c>
      <c r="D55" s="1">
        <v>30.6</v>
      </c>
      <c r="E55" s="13">
        <v>3825.5425560000017</v>
      </c>
      <c r="F55" s="14"/>
      <c r="G55" s="14"/>
      <c r="H55" s="16"/>
      <c r="I55" s="30">
        <v>600</v>
      </c>
    </row>
    <row r="56" spans="1:9" x14ac:dyDescent="0.25">
      <c r="A56" s="46"/>
      <c r="B56" s="47" t="s">
        <v>6</v>
      </c>
      <c r="C56" s="53"/>
      <c r="D56" s="48"/>
      <c r="E56" s="49">
        <f>SUM(E57:E62)</f>
        <v>0</v>
      </c>
      <c r="F56" s="49">
        <f>SUM(F57:F62)</f>
        <v>118918.887804</v>
      </c>
      <c r="G56" s="49">
        <f>SUM(G57:G62)</f>
        <v>0</v>
      </c>
      <c r="H56" s="50">
        <f>SUM(E56:G56)</f>
        <v>118918.887804</v>
      </c>
      <c r="I56" s="51"/>
    </row>
    <row r="57" spans="1:9" ht="52.5" x14ac:dyDescent="0.25">
      <c r="A57" s="9">
        <v>6</v>
      </c>
      <c r="B57" s="18" t="s">
        <v>62</v>
      </c>
      <c r="C57" s="9" t="s">
        <v>12</v>
      </c>
      <c r="D57" s="1">
        <v>6.9</v>
      </c>
      <c r="E57" s="13"/>
      <c r="F57" s="14">
        <v>15450.588000000002</v>
      </c>
      <c r="G57" s="14"/>
      <c r="H57" s="16"/>
      <c r="I57" s="9">
        <v>187</v>
      </c>
    </row>
    <row r="58" spans="1:9" ht="52.5" x14ac:dyDescent="0.25">
      <c r="A58" s="9">
        <v>7</v>
      </c>
      <c r="B58" s="18" t="s">
        <v>63</v>
      </c>
      <c r="C58" s="9" t="s">
        <v>12</v>
      </c>
      <c r="D58" s="1">
        <v>1.74</v>
      </c>
      <c r="E58" s="13"/>
      <c r="F58" s="14">
        <v>23427.119999999999</v>
      </c>
      <c r="G58" s="14"/>
      <c r="H58" s="16"/>
      <c r="I58" s="9">
        <v>55</v>
      </c>
    </row>
    <row r="59" spans="1:9" ht="52.5" x14ac:dyDescent="0.25">
      <c r="A59" s="9">
        <v>8</v>
      </c>
      <c r="B59" s="18" t="s">
        <v>64</v>
      </c>
      <c r="C59" s="9" t="s">
        <v>12</v>
      </c>
      <c r="D59" s="1">
        <v>2.9</v>
      </c>
      <c r="E59" s="13"/>
      <c r="F59" s="14">
        <v>15336.510144000002</v>
      </c>
      <c r="G59" s="14"/>
      <c r="H59" s="16"/>
      <c r="I59" s="9">
        <v>191</v>
      </c>
    </row>
    <row r="60" spans="1:9" ht="52.5" x14ac:dyDescent="0.25">
      <c r="A60" s="9">
        <v>9</v>
      </c>
      <c r="B60" s="18" t="s">
        <v>65</v>
      </c>
      <c r="C60" s="9" t="s">
        <v>12</v>
      </c>
      <c r="D60" s="1">
        <v>3.24</v>
      </c>
      <c r="E60" s="13"/>
      <c r="F60" s="14">
        <v>9041.4</v>
      </c>
      <c r="G60" s="14"/>
      <c r="H60" s="16"/>
      <c r="I60" s="9">
        <v>125</v>
      </c>
    </row>
    <row r="61" spans="1:9" ht="78.75" x14ac:dyDescent="0.25">
      <c r="A61" s="9">
        <v>10</v>
      </c>
      <c r="B61" s="18" t="s">
        <v>66</v>
      </c>
      <c r="C61" s="9" t="s">
        <v>12</v>
      </c>
      <c r="D61" s="1">
        <v>1.9</v>
      </c>
      <c r="E61" s="13"/>
      <c r="F61" s="14">
        <v>14899.989660000001</v>
      </c>
      <c r="G61" s="14"/>
      <c r="H61" s="16"/>
      <c r="I61" s="9">
        <v>130</v>
      </c>
    </row>
    <row r="62" spans="1:9" ht="52.5" x14ac:dyDescent="0.25">
      <c r="A62" s="9">
        <v>11</v>
      </c>
      <c r="B62" s="18" t="s">
        <v>67</v>
      </c>
      <c r="C62" s="9" t="s">
        <v>12</v>
      </c>
      <c r="D62" s="1">
        <v>5.7</v>
      </c>
      <c r="E62" s="13"/>
      <c r="F62" s="14">
        <v>40763.279999999992</v>
      </c>
      <c r="G62" s="14"/>
      <c r="H62" s="16"/>
      <c r="I62" s="9">
        <v>256</v>
      </c>
    </row>
    <row r="63" spans="1:9" ht="25.5" x14ac:dyDescent="0.25">
      <c r="A63" s="47"/>
      <c r="B63" s="47" t="s">
        <v>68</v>
      </c>
      <c r="C63" s="47"/>
      <c r="D63" s="48"/>
      <c r="E63" s="49">
        <f>E64+E65</f>
        <v>28229.71</v>
      </c>
      <c r="F63" s="49">
        <f>F64+F65</f>
        <v>0</v>
      </c>
      <c r="G63" s="49">
        <f>G64+G65</f>
        <v>0</v>
      </c>
      <c r="H63" s="50">
        <f>E63+F63+G63</f>
        <v>28229.71</v>
      </c>
      <c r="I63" s="50"/>
    </row>
    <row r="64" spans="1:9" ht="78.75" x14ac:dyDescent="0.25">
      <c r="A64" s="9">
        <v>12</v>
      </c>
      <c r="B64" s="12" t="s">
        <v>69</v>
      </c>
      <c r="C64" s="9" t="s">
        <v>12</v>
      </c>
      <c r="D64" s="32">
        <v>1.9</v>
      </c>
      <c r="E64" s="13">
        <v>13955.91</v>
      </c>
      <c r="F64" s="14"/>
      <c r="G64" s="14"/>
      <c r="H64" s="16"/>
      <c r="I64" s="9">
        <v>47</v>
      </c>
    </row>
    <row r="65" spans="1:9" ht="52.5" x14ac:dyDescent="0.25">
      <c r="A65" s="9">
        <v>13</v>
      </c>
      <c r="B65" s="12" t="s">
        <v>70</v>
      </c>
      <c r="C65" s="9" t="s">
        <v>12</v>
      </c>
      <c r="D65" s="32">
        <v>3.1</v>
      </c>
      <c r="E65" s="13">
        <v>14273.8</v>
      </c>
      <c r="F65" s="14"/>
      <c r="G65" s="14"/>
      <c r="H65" s="16"/>
      <c r="I65" s="9">
        <v>74</v>
      </c>
    </row>
    <row r="66" spans="1:9" x14ac:dyDescent="0.25">
      <c r="A66" s="46"/>
      <c r="B66" s="47" t="s">
        <v>7</v>
      </c>
      <c r="C66" s="46"/>
      <c r="D66" s="48"/>
      <c r="E66" s="49">
        <f>SUM(E67:E68)</f>
        <v>14620.503263999995</v>
      </c>
      <c r="F66" s="49">
        <f>SUM(F67:F68)</f>
        <v>0</v>
      </c>
      <c r="G66" s="49">
        <f>SUM(G67:G68)</f>
        <v>0</v>
      </c>
      <c r="H66" s="50">
        <f>SUM(E66:G66)</f>
        <v>14620.503263999995</v>
      </c>
      <c r="I66" s="50"/>
    </row>
    <row r="67" spans="1:9" x14ac:dyDescent="0.25">
      <c r="A67" s="9">
        <v>14</v>
      </c>
      <c r="B67" s="18" t="s">
        <v>71</v>
      </c>
      <c r="C67" s="9" t="s">
        <v>12</v>
      </c>
      <c r="D67" s="1">
        <v>12.3</v>
      </c>
      <c r="E67" s="14">
        <v>12683.075999999995</v>
      </c>
      <c r="F67" s="6"/>
      <c r="G67" s="13"/>
      <c r="H67" s="16"/>
      <c r="I67" s="19">
        <v>489</v>
      </c>
    </row>
    <row r="68" spans="1:9" ht="52.5" x14ac:dyDescent="0.25">
      <c r="A68" s="9">
        <v>15</v>
      </c>
      <c r="B68" s="12" t="s">
        <v>72</v>
      </c>
      <c r="C68" s="9" t="s">
        <v>5</v>
      </c>
      <c r="D68" s="1">
        <v>6.8</v>
      </c>
      <c r="E68" s="13">
        <v>1937.4272640000008</v>
      </c>
      <c r="F68" s="14"/>
      <c r="G68" s="13"/>
      <c r="H68" s="16"/>
      <c r="I68" s="30">
        <v>484</v>
      </c>
    </row>
    <row r="69" spans="1:9" x14ac:dyDescent="0.25">
      <c r="A69" s="46"/>
      <c r="B69" s="47" t="s">
        <v>9</v>
      </c>
      <c r="C69" s="46"/>
      <c r="D69" s="48"/>
      <c r="E69" s="49">
        <f>SUM(E70:E70)</f>
        <v>13841.853768000001</v>
      </c>
      <c r="F69" s="49">
        <f>SUM(F70:F70)</f>
        <v>0</v>
      </c>
      <c r="G69" s="49">
        <f>SUM(G70:G70)</f>
        <v>0</v>
      </c>
      <c r="H69" s="50">
        <f>SUM(E69:G69)</f>
        <v>13841.853768000001</v>
      </c>
      <c r="I69" s="50"/>
    </row>
    <row r="70" spans="1:9" ht="78.75" x14ac:dyDescent="0.25">
      <c r="A70" s="9">
        <v>16</v>
      </c>
      <c r="B70" s="12" t="s">
        <v>73</v>
      </c>
      <c r="C70" s="9" t="s">
        <v>5</v>
      </c>
      <c r="D70" s="1">
        <v>20.7</v>
      </c>
      <c r="E70" s="13">
        <v>13841.853768000001</v>
      </c>
      <c r="F70" s="14"/>
      <c r="G70" s="15"/>
      <c r="H70" s="16"/>
      <c r="I70" s="19" t="s">
        <v>15</v>
      </c>
    </row>
    <row r="71" spans="1:9" x14ac:dyDescent="0.25">
      <c r="A71" s="46"/>
      <c r="B71" s="47" t="s">
        <v>11</v>
      </c>
      <c r="C71" s="46"/>
      <c r="D71" s="54"/>
      <c r="E71" s="50">
        <f>SUM(E72:E73)</f>
        <v>13763.713416000001</v>
      </c>
      <c r="F71" s="50">
        <f>SUM(F73:F73)</f>
        <v>0</v>
      </c>
      <c r="G71" s="50">
        <f>SUM(G73:G73)</f>
        <v>0</v>
      </c>
      <c r="H71" s="50">
        <f>SUM(E71:G71)</f>
        <v>13763.713416000001</v>
      </c>
      <c r="I71" s="50"/>
    </row>
    <row r="72" spans="1:9" ht="52.5" x14ac:dyDescent="0.25">
      <c r="A72" s="9">
        <v>17</v>
      </c>
      <c r="B72" s="9" t="s">
        <v>74</v>
      </c>
      <c r="C72" s="9" t="s">
        <v>12</v>
      </c>
      <c r="D72" s="1">
        <v>1.83</v>
      </c>
      <c r="E72" s="13">
        <v>1000.8029280000002</v>
      </c>
      <c r="F72" s="11"/>
      <c r="G72" s="11"/>
      <c r="H72" s="11"/>
      <c r="I72" s="30">
        <v>104</v>
      </c>
    </row>
    <row r="73" spans="1:9" ht="105" x14ac:dyDescent="0.25">
      <c r="A73" s="9">
        <v>18</v>
      </c>
      <c r="B73" s="12" t="s">
        <v>75</v>
      </c>
      <c r="C73" s="9" t="s">
        <v>5</v>
      </c>
      <c r="D73" s="1">
        <v>22</v>
      </c>
      <c r="E73" s="13">
        <v>12762.910488</v>
      </c>
      <c r="F73" s="14"/>
      <c r="G73" s="14"/>
      <c r="H73" s="16"/>
      <c r="I73" s="44" t="s">
        <v>16</v>
      </c>
    </row>
    <row r="74" spans="1:9" x14ac:dyDescent="0.25">
      <c r="A74" s="46"/>
      <c r="B74" s="47" t="s">
        <v>10</v>
      </c>
      <c r="C74" s="46"/>
      <c r="D74" s="54"/>
      <c r="E74" s="50">
        <f>SUM(E75:E75)</f>
        <v>0</v>
      </c>
      <c r="F74" s="50">
        <f>SUM(F75:F75)</f>
        <v>33058.205447999993</v>
      </c>
      <c r="G74" s="50">
        <f>SUM(G75:G75)</f>
        <v>0</v>
      </c>
      <c r="H74" s="50">
        <f>SUM(E74:G74)</f>
        <v>33058.205447999993</v>
      </c>
      <c r="I74" s="50"/>
    </row>
    <row r="75" spans="1:9" ht="105" x14ac:dyDescent="0.25">
      <c r="A75" s="9">
        <v>19</v>
      </c>
      <c r="B75" s="12" t="s">
        <v>76</v>
      </c>
      <c r="C75" s="9" t="s">
        <v>12</v>
      </c>
      <c r="D75" s="1">
        <v>9.3000000000000007</v>
      </c>
      <c r="E75" s="13"/>
      <c r="F75" s="14">
        <v>33058.205447999993</v>
      </c>
      <c r="G75" s="14"/>
      <c r="H75" s="16"/>
      <c r="I75" s="19">
        <v>458</v>
      </c>
    </row>
    <row r="76" spans="1:9" x14ac:dyDescent="0.25">
      <c r="A76" s="46"/>
      <c r="B76" s="47" t="s">
        <v>14</v>
      </c>
      <c r="C76" s="46"/>
      <c r="D76" s="54"/>
      <c r="E76" s="50">
        <f>SUM(E77:E77)</f>
        <v>6939.6469680000009</v>
      </c>
      <c r="F76" s="50">
        <f>SUM(F77:F77)</f>
        <v>0</v>
      </c>
      <c r="G76" s="50">
        <f>SUM(G77:G77)</f>
        <v>0</v>
      </c>
      <c r="H76" s="50">
        <f>SUM(E76:G76)</f>
        <v>6939.6469680000009</v>
      </c>
      <c r="I76" s="51"/>
    </row>
    <row r="77" spans="1:9" ht="78.75" x14ac:dyDescent="0.25">
      <c r="A77" s="9">
        <v>20</v>
      </c>
      <c r="B77" s="12" t="s">
        <v>77</v>
      </c>
      <c r="C77" s="9" t="s">
        <v>5</v>
      </c>
      <c r="D77" s="1">
        <v>26.8</v>
      </c>
      <c r="E77" s="13">
        <v>6939.6469680000009</v>
      </c>
      <c r="F77" s="14"/>
      <c r="G77" s="14"/>
      <c r="H77" s="16"/>
      <c r="I77" s="39">
        <v>436</v>
      </c>
    </row>
    <row r="78" spans="1:9" x14ac:dyDescent="0.25">
      <c r="A78" s="46"/>
      <c r="B78" s="47" t="s">
        <v>78</v>
      </c>
      <c r="C78" s="46"/>
      <c r="D78" s="54"/>
      <c r="E78" s="50">
        <f>SUM(E79:E81)</f>
        <v>75366.279496000003</v>
      </c>
      <c r="F78" s="50">
        <f>SUM(F79:F81)</f>
        <v>37303.97</v>
      </c>
      <c r="G78" s="50">
        <f>SUM(G79:G81)</f>
        <v>0</v>
      </c>
      <c r="H78" s="50">
        <f>SUM(E78:G78)</f>
        <v>112670.249496</v>
      </c>
      <c r="I78" s="51"/>
    </row>
    <row r="79" spans="1:9" ht="52.5" x14ac:dyDescent="0.25">
      <c r="A79" s="9">
        <v>21</v>
      </c>
      <c r="B79" s="18" t="s">
        <v>79</v>
      </c>
      <c r="C79" s="9" t="s">
        <v>80</v>
      </c>
      <c r="D79" s="1">
        <v>7.3</v>
      </c>
      <c r="E79" s="14">
        <v>68420.614000000001</v>
      </c>
      <c r="F79" s="45">
        <v>37303.97</v>
      </c>
      <c r="G79" s="14"/>
      <c r="H79" s="16"/>
      <c r="I79" s="30">
        <v>1043</v>
      </c>
    </row>
    <row r="80" spans="1:9" x14ac:dyDescent="0.25">
      <c r="A80" s="9">
        <v>22</v>
      </c>
      <c r="B80" s="18" t="s">
        <v>81</v>
      </c>
      <c r="C80" s="9" t="s">
        <v>5</v>
      </c>
      <c r="D80" s="1">
        <v>31.07</v>
      </c>
      <c r="E80" s="13">
        <v>4977.2484960000002</v>
      </c>
      <c r="F80" s="14"/>
      <c r="G80" s="14"/>
      <c r="H80" s="16"/>
      <c r="I80" s="30">
        <v>628</v>
      </c>
    </row>
    <row r="81" spans="1:17" x14ac:dyDescent="0.25">
      <c r="A81" s="9">
        <v>23</v>
      </c>
      <c r="B81" s="18" t="s">
        <v>82</v>
      </c>
      <c r="C81" s="9" t="s">
        <v>5</v>
      </c>
      <c r="D81" s="1">
        <v>5.7</v>
      </c>
      <c r="E81" s="13">
        <v>1968.4169999999997</v>
      </c>
      <c r="F81" s="14"/>
      <c r="G81" s="14"/>
      <c r="H81" s="16"/>
      <c r="I81" s="30">
        <v>132</v>
      </c>
    </row>
    <row r="82" spans="1:17" customFormat="1" x14ac:dyDescent="0.4">
      <c r="A82" s="46"/>
      <c r="B82" s="47" t="s">
        <v>44</v>
      </c>
      <c r="C82" s="46"/>
      <c r="D82" s="109"/>
      <c r="E82" s="113">
        <f>E83</f>
        <v>0</v>
      </c>
      <c r="F82" s="113">
        <f t="shared" ref="F82:G82" si="0">F83</f>
        <v>23187.308000000001</v>
      </c>
      <c r="G82" s="113">
        <f t="shared" si="0"/>
        <v>0</v>
      </c>
      <c r="H82" s="113">
        <f>G82+F82+E82</f>
        <v>23187.308000000001</v>
      </c>
      <c r="I82" s="55"/>
      <c r="J82" s="100"/>
      <c r="K82" s="100"/>
      <c r="L82" s="100"/>
      <c r="M82" s="100"/>
      <c r="N82" s="100"/>
      <c r="O82" s="101"/>
      <c r="P82" s="101"/>
      <c r="Q82" s="101"/>
    </row>
    <row r="83" spans="1:17" customFormat="1" ht="108" customHeight="1" x14ac:dyDescent="0.4">
      <c r="A83" s="9">
        <v>24</v>
      </c>
      <c r="B83" s="98" t="s">
        <v>119</v>
      </c>
      <c r="C83" s="9" t="s">
        <v>21</v>
      </c>
      <c r="D83" s="107">
        <v>3.9</v>
      </c>
      <c r="E83" s="95"/>
      <c r="F83" s="95">
        <v>23187.308000000001</v>
      </c>
      <c r="G83" s="95"/>
      <c r="H83" s="95"/>
      <c r="I83" s="112" t="s">
        <v>129</v>
      </c>
      <c r="J83" s="100"/>
      <c r="K83" s="100"/>
      <c r="L83" s="100"/>
      <c r="M83" s="100"/>
      <c r="N83" s="100"/>
      <c r="O83" s="101"/>
      <c r="P83" s="101"/>
      <c r="Q83" s="101"/>
    </row>
    <row r="84" spans="1:17" x14ac:dyDescent="0.25">
      <c r="A84" s="9"/>
      <c r="B84" s="24" t="s">
        <v>30</v>
      </c>
      <c r="C84" s="9"/>
      <c r="D84" s="1"/>
      <c r="E84" s="114">
        <f>E78+E76+E74+E71+E69+E66+E63+E56+E54+E52+E48+E82</f>
        <v>159731.5323848</v>
      </c>
      <c r="F84" s="114">
        <f>F78+F76+F74+F71+F69+F66+F63+F56+F54+F52+F48+F82</f>
        <v>291794.72247199999</v>
      </c>
      <c r="G84" s="114">
        <f>G78+G76+G74+G71+G69+G66+G63+G56+G54+G52+G48+G82</f>
        <v>0</v>
      </c>
      <c r="H84" s="114">
        <f>E84+F84+G84</f>
        <v>451526.25485679996</v>
      </c>
      <c r="I84" s="11"/>
    </row>
    <row r="85" spans="1:17" s="17" customFormat="1" ht="25.5" x14ac:dyDescent="0.25">
      <c r="A85" s="60"/>
      <c r="B85" s="59" t="s">
        <v>83</v>
      </c>
      <c r="C85" s="60"/>
      <c r="D85" s="60"/>
      <c r="E85" s="114">
        <f>E84+E46</f>
        <v>605021.61638480006</v>
      </c>
      <c r="F85" s="114">
        <f>F84+F46</f>
        <v>537827.07247200003</v>
      </c>
      <c r="G85" s="114">
        <f>G84+G46</f>
        <v>0</v>
      </c>
      <c r="H85" s="114">
        <f>H84+H46</f>
        <v>1142848.6888568001</v>
      </c>
      <c r="I85" s="63"/>
    </row>
    <row r="86" spans="1:17" s="17" customFormat="1" x14ac:dyDescent="0.25">
      <c r="A86" s="60"/>
      <c r="B86" s="58" t="s">
        <v>84</v>
      </c>
      <c r="C86" s="60"/>
      <c r="D86" s="60"/>
      <c r="E86" s="61"/>
      <c r="F86" s="60"/>
      <c r="G86" s="60"/>
      <c r="H86" s="60"/>
      <c r="I86" s="60"/>
    </row>
    <row r="87" spans="1:17" s="17" customFormat="1" ht="52.5" x14ac:dyDescent="0.25">
      <c r="A87" s="60"/>
      <c r="B87" s="62" t="s">
        <v>31</v>
      </c>
      <c r="C87" s="9"/>
      <c r="D87" s="1"/>
      <c r="E87" s="14">
        <f>143664.82*1.2</f>
        <v>172397.78400000001</v>
      </c>
      <c r="F87" s="60"/>
      <c r="G87" s="60"/>
      <c r="H87" s="60"/>
      <c r="I87" s="60"/>
    </row>
    <row r="92" spans="1:17" x14ac:dyDescent="0.25">
      <c r="G92" s="31"/>
    </row>
    <row r="93" spans="1:17" x14ac:dyDescent="0.25">
      <c r="H93" s="31"/>
      <c r="I93" s="31"/>
    </row>
    <row r="97" spans="4:4" x14ac:dyDescent="0.25">
      <c r="D97" s="26"/>
    </row>
  </sheetData>
  <mergeCells count="14">
    <mergeCell ref="H1:I1"/>
    <mergeCell ref="A2:I3"/>
    <mergeCell ref="H5:H6"/>
    <mergeCell ref="A7:I7"/>
    <mergeCell ref="A5:A6"/>
    <mergeCell ref="B5:B6"/>
    <mergeCell ref="C5:C6"/>
    <mergeCell ref="A47:I47"/>
    <mergeCell ref="I5:I6"/>
    <mergeCell ref="I9:I10"/>
    <mergeCell ref="I40:I41"/>
    <mergeCell ref="I50:I51"/>
    <mergeCell ref="D5:D6"/>
    <mergeCell ref="E5:G5"/>
  </mergeCells>
  <printOptions horizontalCentered="1"/>
  <pageMargins left="0" right="0" top="0" bottom="0" header="0" footer="0"/>
  <pageSetup paperSize="9" scale="4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zoomScale="60" zoomScaleNormal="55" workbookViewId="0">
      <selection activeCell="H74" sqref="H74"/>
    </sheetView>
  </sheetViews>
  <sheetFormatPr defaultRowHeight="26.25" x14ac:dyDescent="0.4"/>
  <cols>
    <col min="1" max="1" width="9.28515625" style="100" bestFit="1" customWidth="1"/>
    <col min="2" max="2" width="99.5703125" style="100" customWidth="1"/>
    <col min="3" max="3" width="21.7109375" style="100" customWidth="1"/>
    <col min="4" max="4" width="14.28515625" style="100" customWidth="1"/>
    <col min="5" max="5" width="29.140625" style="100" customWidth="1"/>
    <col min="6" max="6" width="29.85546875" style="100" customWidth="1"/>
    <col min="7" max="7" width="34" style="100" customWidth="1"/>
    <col min="8" max="8" width="23.85546875" style="100" customWidth="1"/>
    <col min="9" max="9" width="11.85546875" style="100" customWidth="1"/>
    <col min="10" max="10" width="27.140625" style="100" customWidth="1"/>
    <col min="11" max="15" width="9.140625" style="100"/>
    <col min="16" max="18" width="9.140625" style="101"/>
  </cols>
  <sheetData>
    <row r="1" spans="1:18" ht="79.5" customHeight="1" x14ac:dyDescent="0.4">
      <c r="H1" s="123" t="s">
        <v>124</v>
      </c>
      <c r="I1" s="123"/>
      <c r="J1" s="123"/>
    </row>
    <row r="3" spans="1:18" ht="51" customHeight="1" x14ac:dyDescent="0.4">
      <c r="A3" s="133" t="s">
        <v>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8" s="104" customFormat="1" x14ac:dyDescent="0.4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2"/>
      <c r="L4" s="102"/>
      <c r="M4" s="102"/>
      <c r="N4" s="102"/>
      <c r="O4" s="102"/>
      <c r="P4" s="103"/>
      <c r="Q4" s="103"/>
      <c r="R4" s="103"/>
    </row>
    <row r="5" spans="1:18" s="104" customFormat="1" x14ac:dyDescent="0.4">
      <c r="A5" s="115" t="s">
        <v>0</v>
      </c>
      <c r="B5" s="115" t="s">
        <v>1</v>
      </c>
      <c r="C5" s="115" t="s">
        <v>2</v>
      </c>
      <c r="D5" s="122" t="s">
        <v>3</v>
      </c>
      <c r="E5" s="115" t="s">
        <v>88</v>
      </c>
      <c r="F5" s="115"/>
      <c r="G5" s="115"/>
      <c r="H5" s="125" t="s">
        <v>27</v>
      </c>
      <c r="I5" s="116" t="s">
        <v>4</v>
      </c>
      <c r="J5" s="122" t="s">
        <v>89</v>
      </c>
      <c r="K5" s="102"/>
      <c r="L5" s="102"/>
      <c r="M5" s="102"/>
      <c r="N5" s="102"/>
      <c r="O5" s="102"/>
      <c r="P5" s="103"/>
      <c r="Q5" s="103"/>
      <c r="R5" s="103"/>
    </row>
    <row r="6" spans="1:18" ht="178.5" x14ac:dyDescent="0.4">
      <c r="A6" s="115"/>
      <c r="B6" s="115"/>
      <c r="C6" s="115"/>
      <c r="D6" s="122"/>
      <c r="E6" s="7" t="s">
        <v>28</v>
      </c>
      <c r="F6" s="8" t="s">
        <v>125</v>
      </c>
      <c r="G6" s="8" t="s">
        <v>29</v>
      </c>
      <c r="H6" s="125"/>
      <c r="I6" s="116"/>
      <c r="J6" s="122"/>
    </row>
    <row r="7" spans="1:18" x14ac:dyDescent="0.4">
      <c r="A7" s="27"/>
      <c r="B7" s="28" t="s">
        <v>51</v>
      </c>
      <c r="C7" s="28"/>
      <c r="D7" s="74"/>
      <c r="E7" s="69">
        <f>SUM(E8:E8)</f>
        <v>0</v>
      </c>
      <c r="F7" s="69">
        <f>SUM(F8:F8)</f>
        <v>1202.384</v>
      </c>
      <c r="G7" s="69">
        <f>SUM(G8:G8)</f>
        <v>0</v>
      </c>
      <c r="H7" s="69">
        <f>G7+F7+E7</f>
        <v>1202.384</v>
      </c>
      <c r="I7" s="105"/>
      <c r="J7" s="74"/>
    </row>
    <row r="8" spans="1:18" ht="78.75" x14ac:dyDescent="0.4">
      <c r="A8" s="9">
        <v>1</v>
      </c>
      <c r="B8" s="12" t="s">
        <v>126</v>
      </c>
      <c r="C8" s="9" t="s">
        <v>57</v>
      </c>
      <c r="D8" s="32">
        <v>3</v>
      </c>
      <c r="E8" s="95"/>
      <c r="F8" s="71">
        <v>1202.384</v>
      </c>
      <c r="G8" s="72"/>
      <c r="H8" s="72"/>
      <c r="I8" s="134" t="s">
        <v>16</v>
      </c>
      <c r="J8" s="134"/>
    </row>
    <row r="9" spans="1:18" x14ac:dyDescent="0.4">
      <c r="A9" s="27"/>
      <c r="B9" s="28" t="s">
        <v>90</v>
      </c>
      <c r="C9" s="27"/>
      <c r="D9" s="68"/>
      <c r="E9" s="69">
        <f>SUM(E10:E11)</f>
        <v>0</v>
      </c>
      <c r="F9" s="69">
        <f>SUM(F10:F11)</f>
        <v>9605.5990000000002</v>
      </c>
      <c r="G9" s="69">
        <f>SUM(G10:G11)</f>
        <v>0</v>
      </c>
      <c r="H9" s="69">
        <f>G9+F9+E9</f>
        <v>9605.5990000000002</v>
      </c>
      <c r="I9" s="70"/>
      <c r="J9" s="68"/>
    </row>
    <row r="10" spans="1:18" ht="78.75" x14ac:dyDescent="0.4">
      <c r="A10" s="9">
        <v>2</v>
      </c>
      <c r="B10" s="12" t="s">
        <v>91</v>
      </c>
      <c r="C10" s="9" t="s">
        <v>12</v>
      </c>
      <c r="D10" s="32">
        <v>1.8</v>
      </c>
      <c r="E10" s="72"/>
      <c r="F10" s="72">
        <v>4204.9059999999999</v>
      </c>
      <c r="G10" s="72"/>
      <c r="H10" s="72"/>
      <c r="I10" s="19">
        <v>30</v>
      </c>
      <c r="J10" s="32">
        <v>100.44233333333334</v>
      </c>
    </row>
    <row r="11" spans="1:18" ht="105" x14ac:dyDescent="0.4">
      <c r="A11" s="9">
        <v>3</v>
      </c>
      <c r="B11" s="12" t="s">
        <v>92</v>
      </c>
      <c r="C11" s="9" t="s">
        <v>12</v>
      </c>
      <c r="D11" s="32">
        <v>2.2000000000000002</v>
      </c>
      <c r="E11" s="72"/>
      <c r="F11" s="72">
        <v>5400.6930000000002</v>
      </c>
      <c r="G11" s="72"/>
      <c r="H11" s="72"/>
      <c r="I11" s="19">
        <v>45</v>
      </c>
      <c r="J11" s="32">
        <v>0</v>
      </c>
    </row>
    <row r="12" spans="1:18" x14ac:dyDescent="0.4">
      <c r="A12" s="27"/>
      <c r="B12" s="28" t="s">
        <v>93</v>
      </c>
      <c r="C12" s="27"/>
      <c r="D12" s="68"/>
      <c r="E12" s="69">
        <f>SUM(E13:E14)</f>
        <v>0</v>
      </c>
      <c r="F12" s="69">
        <f>SUM(F13:F14)</f>
        <v>30615.870999999999</v>
      </c>
      <c r="G12" s="69">
        <f>SUM(G13:G14)</f>
        <v>0</v>
      </c>
      <c r="H12" s="69">
        <f>G12+F12+E12</f>
        <v>30615.870999999999</v>
      </c>
      <c r="I12" s="70"/>
      <c r="J12" s="68"/>
    </row>
    <row r="13" spans="1:18" ht="52.5" x14ac:dyDescent="0.4">
      <c r="A13" s="9">
        <v>4</v>
      </c>
      <c r="B13" s="12" t="s">
        <v>94</v>
      </c>
      <c r="C13" s="9" t="s">
        <v>12</v>
      </c>
      <c r="D13" s="32">
        <v>10</v>
      </c>
      <c r="E13" s="72"/>
      <c r="F13" s="72">
        <v>23026.105</v>
      </c>
      <c r="G13" s="72"/>
      <c r="H13" s="72"/>
      <c r="I13" s="129">
        <v>102</v>
      </c>
      <c r="J13" s="128">
        <v>362.42784313725491</v>
      </c>
    </row>
    <row r="14" spans="1:18" ht="52.5" x14ac:dyDescent="0.4">
      <c r="A14" s="9">
        <v>5</v>
      </c>
      <c r="B14" s="12" t="s">
        <v>95</v>
      </c>
      <c r="C14" s="9" t="s">
        <v>12</v>
      </c>
      <c r="D14" s="32">
        <v>3.5</v>
      </c>
      <c r="E14" s="72"/>
      <c r="F14" s="72">
        <v>7589.7659999999996</v>
      </c>
      <c r="G14" s="72"/>
      <c r="H14" s="72"/>
      <c r="I14" s="120"/>
      <c r="J14" s="120"/>
    </row>
    <row r="15" spans="1:18" x14ac:dyDescent="0.4">
      <c r="A15" s="27"/>
      <c r="B15" s="28" t="s">
        <v>6</v>
      </c>
      <c r="C15" s="29"/>
      <c r="D15" s="74"/>
      <c r="E15" s="69">
        <f>SUM(E16:E22)</f>
        <v>0</v>
      </c>
      <c r="F15" s="69">
        <f>SUM(F16:F22)</f>
        <v>3161.2400000000002</v>
      </c>
      <c r="G15" s="69">
        <f>SUM(G16:G22)</f>
        <v>0</v>
      </c>
      <c r="H15" s="69">
        <f>G15+F15+E15</f>
        <v>3161.2400000000002</v>
      </c>
      <c r="I15" s="75"/>
      <c r="J15" s="75"/>
    </row>
    <row r="16" spans="1:18" ht="52.5" x14ac:dyDescent="0.4">
      <c r="A16" s="9">
        <v>6</v>
      </c>
      <c r="B16" s="18" t="s">
        <v>62</v>
      </c>
      <c r="C16" s="9" t="s">
        <v>12</v>
      </c>
      <c r="D16" s="32">
        <v>3</v>
      </c>
      <c r="E16" s="72"/>
      <c r="F16" s="72">
        <v>183.80199999999999</v>
      </c>
      <c r="G16" s="72"/>
      <c r="H16" s="72"/>
      <c r="I16" s="9">
        <v>187</v>
      </c>
      <c r="J16" s="32">
        <v>43.90093582887701</v>
      </c>
    </row>
    <row r="17" spans="1:10" ht="52.5" x14ac:dyDescent="0.4">
      <c r="A17" s="9">
        <v>7</v>
      </c>
      <c r="B17" s="18" t="s">
        <v>130</v>
      </c>
      <c r="C17" s="9" t="s">
        <v>12</v>
      </c>
      <c r="D17" s="32">
        <v>1.2</v>
      </c>
      <c r="E17" s="72"/>
      <c r="F17" s="72">
        <v>2010</v>
      </c>
      <c r="G17" s="72"/>
      <c r="H17" s="72"/>
      <c r="I17" s="9">
        <v>55</v>
      </c>
      <c r="J17" s="32">
        <v>36.545454545454547</v>
      </c>
    </row>
    <row r="18" spans="1:10" ht="105" x14ac:dyDescent="0.4">
      <c r="A18" s="9">
        <v>8</v>
      </c>
      <c r="B18" s="12" t="s">
        <v>96</v>
      </c>
      <c r="C18" s="9" t="s">
        <v>12</v>
      </c>
      <c r="D18" s="32">
        <v>3.1</v>
      </c>
      <c r="E18" s="72"/>
      <c r="F18" s="72">
        <v>220.185</v>
      </c>
      <c r="G18" s="72"/>
      <c r="H18" s="72"/>
      <c r="I18" s="9">
        <v>126</v>
      </c>
      <c r="J18" s="32">
        <v>41.210317460317462</v>
      </c>
    </row>
    <row r="19" spans="1:10" ht="52.5" x14ac:dyDescent="0.4">
      <c r="A19" s="9">
        <v>9</v>
      </c>
      <c r="B19" s="18" t="s">
        <v>64</v>
      </c>
      <c r="C19" s="9" t="s">
        <v>12</v>
      </c>
      <c r="D19" s="32">
        <v>2.1</v>
      </c>
      <c r="E19" s="72"/>
      <c r="F19" s="72">
        <v>166.24100000000001</v>
      </c>
      <c r="G19" s="72"/>
      <c r="H19" s="72"/>
      <c r="I19" s="9">
        <v>191</v>
      </c>
      <c r="J19" s="32">
        <v>18.416230366492147</v>
      </c>
    </row>
    <row r="20" spans="1:10" ht="52.5" x14ac:dyDescent="0.4">
      <c r="A20" s="9">
        <v>10</v>
      </c>
      <c r="B20" s="18" t="s">
        <v>127</v>
      </c>
      <c r="C20" s="9" t="s">
        <v>12</v>
      </c>
      <c r="D20" s="32">
        <v>2.5</v>
      </c>
      <c r="E20" s="72"/>
      <c r="F20" s="72">
        <v>153.721</v>
      </c>
      <c r="G20" s="72"/>
      <c r="H20" s="72"/>
      <c r="I20" s="9">
        <v>125</v>
      </c>
      <c r="J20" s="32">
        <v>33.5</v>
      </c>
    </row>
    <row r="21" spans="1:10" ht="78.75" x14ac:dyDescent="0.4">
      <c r="A21" s="9">
        <v>11</v>
      </c>
      <c r="B21" s="18" t="s">
        <v>66</v>
      </c>
      <c r="C21" s="9" t="s">
        <v>12</v>
      </c>
      <c r="D21" s="32">
        <v>1.6</v>
      </c>
      <c r="E21" s="72"/>
      <c r="F21" s="72">
        <v>166.32900000000001</v>
      </c>
      <c r="G21" s="72"/>
      <c r="H21" s="72"/>
      <c r="I21" s="9">
        <v>130</v>
      </c>
      <c r="J21" s="32">
        <v>20.615384615384617</v>
      </c>
    </row>
    <row r="22" spans="1:10" ht="52.5" x14ac:dyDescent="0.4">
      <c r="A22" s="9">
        <v>12</v>
      </c>
      <c r="B22" s="18" t="s">
        <v>67</v>
      </c>
      <c r="C22" s="9" t="s">
        <v>12</v>
      </c>
      <c r="D22" s="32">
        <v>4.5</v>
      </c>
      <c r="E22" s="72"/>
      <c r="F22" s="106">
        <v>260.96199999999999</v>
      </c>
      <c r="G22" s="42"/>
      <c r="H22" s="72"/>
      <c r="I22" s="9">
        <v>256</v>
      </c>
      <c r="J22" s="32">
        <v>48.121953124999997</v>
      </c>
    </row>
    <row r="23" spans="1:10" x14ac:dyDescent="0.4">
      <c r="A23" s="27"/>
      <c r="B23" s="28" t="s">
        <v>68</v>
      </c>
      <c r="C23" s="27"/>
      <c r="D23" s="68"/>
      <c r="E23" s="69">
        <f>SUM(E24:E25)</f>
        <v>8886.2991440000005</v>
      </c>
      <c r="F23" s="69">
        <f>SUM(F24:F25)</f>
        <v>0</v>
      </c>
      <c r="G23" s="69">
        <f>SUM(G24:G25)</f>
        <v>0</v>
      </c>
      <c r="H23" s="69">
        <f>G23+F23+E23</f>
        <v>8886.2991440000005</v>
      </c>
      <c r="I23" s="27"/>
      <c r="J23" s="68"/>
    </row>
    <row r="24" spans="1:10" ht="78.75" x14ac:dyDescent="0.4">
      <c r="A24" s="9">
        <v>13</v>
      </c>
      <c r="B24" s="12" t="s">
        <v>69</v>
      </c>
      <c r="C24" s="9" t="s">
        <v>12</v>
      </c>
      <c r="D24" s="32">
        <v>1.9</v>
      </c>
      <c r="E24" s="72">
        <v>4552.7766240000019</v>
      </c>
      <c r="F24" s="72"/>
      <c r="G24" s="72"/>
      <c r="H24" s="72"/>
      <c r="I24" s="9">
        <v>47</v>
      </c>
      <c r="J24" s="32">
        <v>67.712765957446805</v>
      </c>
    </row>
    <row r="25" spans="1:10" ht="52.5" x14ac:dyDescent="0.4">
      <c r="A25" s="9">
        <v>14</v>
      </c>
      <c r="B25" s="12" t="s">
        <v>70</v>
      </c>
      <c r="C25" s="9" t="s">
        <v>12</v>
      </c>
      <c r="D25" s="32">
        <v>3.1</v>
      </c>
      <c r="E25" s="72">
        <v>4333.5225199999986</v>
      </c>
      <c r="F25" s="72"/>
      <c r="G25" s="72"/>
      <c r="H25" s="72"/>
      <c r="I25" s="9">
        <v>74</v>
      </c>
      <c r="J25" s="32">
        <v>43.006756756756758</v>
      </c>
    </row>
    <row r="26" spans="1:10" x14ac:dyDescent="0.4">
      <c r="A26" s="27"/>
      <c r="B26" s="28" t="s">
        <v>97</v>
      </c>
      <c r="C26" s="27"/>
      <c r="D26" s="68"/>
      <c r="E26" s="69">
        <f>SUM(E27:E28)</f>
        <v>0</v>
      </c>
      <c r="F26" s="69">
        <f>SUM(F27:F28)</f>
        <v>9494.2649999999994</v>
      </c>
      <c r="G26" s="69">
        <f>SUM(G27:G28)</f>
        <v>0</v>
      </c>
      <c r="H26" s="69">
        <f>G26+F26+E26</f>
        <v>9494.2649999999994</v>
      </c>
      <c r="I26" s="27"/>
      <c r="J26" s="68"/>
    </row>
    <row r="27" spans="1:10" ht="52.5" x14ac:dyDescent="0.4">
      <c r="A27" s="9">
        <v>15</v>
      </c>
      <c r="B27" s="12" t="s">
        <v>98</v>
      </c>
      <c r="C27" s="9" t="s">
        <v>12</v>
      </c>
      <c r="D27" s="32">
        <v>1.5</v>
      </c>
      <c r="E27" s="72"/>
      <c r="F27" s="72">
        <v>5254.6869999999999</v>
      </c>
      <c r="G27" s="72"/>
      <c r="H27" s="72"/>
      <c r="I27" s="117">
        <v>39</v>
      </c>
      <c r="J27" s="128">
        <v>280.92307692307691</v>
      </c>
    </row>
    <row r="28" spans="1:10" ht="52.5" x14ac:dyDescent="0.4">
      <c r="A28" s="9">
        <v>16</v>
      </c>
      <c r="B28" s="12" t="s">
        <v>99</v>
      </c>
      <c r="C28" s="9" t="s">
        <v>12</v>
      </c>
      <c r="D28" s="32">
        <v>3</v>
      </c>
      <c r="E28" s="72"/>
      <c r="F28" s="72">
        <v>4239.5780000000004</v>
      </c>
      <c r="G28" s="72"/>
      <c r="H28" s="72"/>
      <c r="I28" s="120"/>
      <c r="J28" s="120"/>
    </row>
    <row r="29" spans="1:10" x14ac:dyDescent="0.4">
      <c r="A29" s="27"/>
      <c r="B29" s="28" t="s">
        <v>100</v>
      </c>
      <c r="C29" s="27"/>
      <c r="D29" s="68"/>
      <c r="E29" s="69">
        <f>E30</f>
        <v>0</v>
      </c>
      <c r="F29" s="69">
        <f>F30</f>
        <v>4402.107</v>
      </c>
      <c r="G29" s="69">
        <f>G30</f>
        <v>0</v>
      </c>
      <c r="H29" s="69">
        <f>G29+F29+E29</f>
        <v>4402.107</v>
      </c>
      <c r="I29" s="76"/>
      <c r="J29" s="68"/>
    </row>
    <row r="30" spans="1:10" ht="52.5" x14ac:dyDescent="0.4">
      <c r="A30" s="9">
        <v>17</v>
      </c>
      <c r="B30" s="12" t="s">
        <v>101</v>
      </c>
      <c r="C30" s="9" t="s">
        <v>12</v>
      </c>
      <c r="D30" s="32">
        <v>2.5</v>
      </c>
      <c r="E30" s="72"/>
      <c r="F30" s="72">
        <v>4402.107</v>
      </c>
      <c r="G30" s="72"/>
      <c r="H30" s="72"/>
      <c r="I30" s="41">
        <v>62</v>
      </c>
      <c r="J30" s="32">
        <v>74.677419354838705</v>
      </c>
    </row>
    <row r="31" spans="1:10" x14ac:dyDescent="0.4">
      <c r="A31" s="27"/>
      <c r="B31" s="28" t="s">
        <v>7</v>
      </c>
      <c r="C31" s="27"/>
      <c r="D31" s="68"/>
      <c r="E31" s="69">
        <f>SUM(E32:E33)</f>
        <v>28930.634424000003</v>
      </c>
      <c r="F31" s="69">
        <f>SUM(F32:F33)</f>
        <v>14138.919</v>
      </c>
      <c r="G31" s="69">
        <f>SUM(G32:G33)</f>
        <v>0</v>
      </c>
      <c r="H31" s="69">
        <f>G31+F31+E31</f>
        <v>43069.553424000005</v>
      </c>
      <c r="I31" s="77"/>
      <c r="J31" s="68"/>
    </row>
    <row r="32" spans="1:10" ht="52.5" x14ac:dyDescent="0.4">
      <c r="A32" s="9">
        <v>18</v>
      </c>
      <c r="B32" s="18" t="s">
        <v>71</v>
      </c>
      <c r="C32" s="9" t="s">
        <v>12</v>
      </c>
      <c r="D32" s="32">
        <v>16.399999999999999</v>
      </c>
      <c r="E32" s="72">
        <v>28930.634424000003</v>
      </c>
      <c r="F32" s="72"/>
      <c r="G32" s="72"/>
      <c r="H32" s="72"/>
      <c r="I32" s="78">
        <v>489</v>
      </c>
      <c r="J32" s="97">
        <v>62.112065439672797</v>
      </c>
    </row>
    <row r="33" spans="1:10" ht="52.5" x14ac:dyDescent="0.4">
      <c r="A33" s="9">
        <v>19</v>
      </c>
      <c r="B33" s="12" t="s">
        <v>102</v>
      </c>
      <c r="C33" s="9" t="s">
        <v>12</v>
      </c>
      <c r="D33" s="32">
        <v>4.8</v>
      </c>
      <c r="E33" s="72"/>
      <c r="F33" s="72">
        <v>14138.919</v>
      </c>
      <c r="G33" s="72"/>
      <c r="H33" s="79"/>
      <c r="I33" s="78">
        <v>127</v>
      </c>
      <c r="J33" s="97">
        <v>69.996850393700797</v>
      </c>
    </row>
    <row r="34" spans="1:10" x14ac:dyDescent="0.4">
      <c r="A34" s="27"/>
      <c r="B34" s="28" t="s">
        <v>35</v>
      </c>
      <c r="C34" s="27"/>
      <c r="D34" s="68"/>
      <c r="E34" s="69">
        <f>SUM(E35:E37)</f>
        <v>5516.5086840000004</v>
      </c>
      <c r="F34" s="69">
        <f>SUM(F35:F37)</f>
        <v>20807.63</v>
      </c>
      <c r="G34" s="69">
        <f>SUM(G35:G37)</f>
        <v>0</v>
      </c>
      <c r="H34" s="69">
        <f>G34+F34+E34</f>
        <v>26324.138684000001</v>
      </c>
      <c r="I34" s="77"/>
      <c r="J34" s="68"/>
    </row>
    <row r="35" spans="1:10" ht="52.5" x14ac:dyDescent="0.4">
      <c r="A35" s="9">
        <v>20</v>
      </c>
      <c r="B35" s="12" t="s">
        <v>103</v>
      </c>
      <c r="C35" s="9" t="s">
        <v>12</v>
      </c>
      <c r="D35" s="32">
        <v>6</v>
      </c>
      <c r="E35" s="72"/>
      <c r="F35" s="72">
        <v>14207.717000000001</v>
      </c>
      <c r="G35" s="72"/>
      <c r="H35" s="79"/>
      <c r="I35" s="129">
        <v>113</v>
      </c>
      <c r="J35" s="128">
        <v>278.82934513274336</v>
      </c>
    </row>
    <row r="36" spans="1:10" ht="52.5" x14ac:dyDescent="0.4">
      <c r="A36" s="9">
        <v>21</v>
      </c>
      <c r="B36" s="12" t="s">
        <v>104</v>
      </c>
      <c r="C36" s="9" t="s">
        <v>12</v>
      </c>
      <c r="D36" s="32">
        <v>2</v>
      </c>
      <c r="E36" s="72">
        <v>5516.5086840000004</v>
      </c>
      <c r="F36" s="72"/>
      <c r="G36" s="72"/>
      <c r="H36" s="79"/>
      <c r="I36" s="130"/>
      <c r="J36" s="130"/>
    </row>
    <row r="37" spans="1:10" ht="52.5" x14ac:dyDescent="0.4">
      <c r="A37" s="9">
        <v>22</v>
      </c>
      <c r="B37" s="12" t="s">
        <v>105</v>
      </c>
      <c r="C37" s="9" t="s">
        <v>12</v>
      </c>
      <c r="D37" s="32">
        <v>3.5</v>
      </c>
      <c r="E37" s="72"/>
      <c r="F37" s="72">
        <v>6599.9129999999996</v>
      </c>
      <c r="G37" s="72"/>
      <c r="H37" s="79"/>
      <c r="I37" s="120"/>
      <c r="J37" s="120"/>
    </row>
    <row r="38" spans="1:10" x14ac:dyDescent="0.4">
      <c r="A38" s="27"/>
      <c r="B38" s="28" t="s">
        <v>9</v>
      </c>
      <c r="C38" s="27"/>
      <c r="D38" s="68"/>
      <c r="E38" s="80">
        <f>SUM(E39:E39)</f>
        <v>610.9903439999996</v>
      </c>
      <c r="F38" s="80">
        <f>SUM(F39:F39)</f>
        <v>0</v>
      </c>
      <c r="G38" s="80">
        <f>SUM(G39:G39)</f>
        <v>0</v>
      </c>
      <c r="H38" s="69">
        <f>G38+F38+E38</f>
        <v>610.9903439999996</v>
      </c>
      <c r="I38" s="77"/>
      <c r="J38" s="68"/>
    </row>
    <row r="39" spans="1:10" ht="52.5" x14ac:dyDescent="0.4">
      <c r="A39" s="9">
        <v>23</v>
      </c>
      <c r="B39" s="12" t="s">
        <v>128</v>
      </c>
      <c r="C39" s="9" t="s">
        <v>5</v>
      </c>
      <c r="D39" s="32">
        <v>2.2000000000000002</v>
      </c>
      <c r="E39" s="72">
        <v>610.9903439999996</v>
      </c>
      <c r="F39" s="72"/>
      <c r="G39" s="72"/>
      <c r="H39" s="33"/>
      <c r="I39" s="37">
        <v>101</v>
      </c>
      <c r="J39" s="82">
        <v>26.421366336633664</v>
      </c>
    </row>
    <row r="40" spans="1:10" x14ac:dyDescent="0.4">
      <c r="A40" s="27"/>
      <c r="B40" s="28" t="s">
        <v>11</v>
      </c>
      <c r="C40" s="27"/>
      <c r="D40" s="68"/>
      <c r="E40" s="80">
        <f>SUM(E41:E42)</f>
        <v>5976.4542240000001</v>
      </c>
      <c r="F40" s="80">
        <f>SUM(F41:F42)</f>
        <v>11371.206</v>
      </c>
      <c r="G40" s="80">
        <f>SUM(G41:G42)</f>
        <v>0</v>
      </c>
      <c r="H40" s="69">
        <f>G40+F40+E40</f>
        <v>17347.660223999999</v>
      </c>
      <c r="I40" s="77"/>
      <c r="J40" s="68"/>
    </row>
    <row r="41" spans="1:10" ht="52.5" x14ac:dyDescent="0.4">
      <c r="A41" s="9">
        <v>24</v>
      </c>
      <c r="B41" s="12" t="s">
        <v>106</v>
      </c>
      <c r="C41" s="9" t="s">
        <v>12</v>
      </c>
      <c r="D41" s="32">
        <v>5.5</v>
      </c>
      <c r="E41" s="72"/>
      <c r="F41" s="72">
        <v>11371.206</v>
      </c>
      <c r="G41" s="72"/>
      <c r="H41" s="33"/>
      <c r="I41" s="78">
        <v>176</v>
      </c>
      <c r="J41" s="32">
        <v>85.564431818181816</v>
      </c>
    </row>
    <row r="42" spans="1:10" ht="52.5" x14ac:dyDescent="0.4">
      <c r="A42" s="9">
        <v>25</v>
      </c>
      <c r="B42" s="12" t="s">
        <v>107</v>
      </c>
      <c r="C42" s="9" t="s">
        <v>12</v>
      </c>
      <c r="D42" s="32">
        <v>3.5</v>
      </c>
      <c r="E42" s="72">
        <v>5976.4542240000001</v>
      </c>
      <c r="F42" s="72"/>
      <c r="G42" s="72"/>
      <c r="H42" s="33"/>
      <c r="I42" s="78">
        <v>104</v>
      </c>
      <c r="J42" s="32">
        <v>60.57692307692308</v>
      </c>
    </row>
    <row r="43" spans="1:10" x14ac:dyDescent="0.4">
      <c r="A43" s="27"/>
      <c r="B43" s="28" t="s">
        <v>18</v>
      </c>
      <c r="C43" s="27"/>
      <c r="D43" s="27"/>
      <c r="E43" s="80">
        <f>E44</f>
        <v>460.43139599999995</v>
      </c>
      <c r="F43" s="80">
        <f>F44</f>
        <v>0</v>
      </c>
      <c r="G43" s="80">
        <f>G44</f>
        <v>0</v>
      </c>
      <c r="H43" s="69">
        <f>G43+F43+E43</f>
        <v>460.43139599999995</v>
      </c>
      <c r="I43" s="27"/>
      <c r="J43" s="27"/>
    </row>
    <row r="44" spans="1:10" ht="52.5" x14ac:dyDescent="0.4">
      <c r="A44" s="9">
        <v>26</v>
      </c>
      <c r="B44" s="12" t="s">
        <v>108</v>
      </c>
      <c r="C44" s="9" t="s">
        <v>5</v>
      </c>
      <c r="D44" s="32">
        <v>2.4700000000000002</v>
      </c>
      <c r="E44" s="72">
        <v>460.43139599999995</v>
      </c>
      <c r="F44" s="72"/>
      <c r="G44" s="72"/>
      <c r="H44" s="33"/>
      <c r="I44" s="81">
        <v>936</v>
      </c>
      <c r="J44" s="82">
        <v>2.5091143162393164</v>
      </c>
    </row>
    <row r="45" spans="1:10" x14ac:dyDescent="0.4">
      <c r="A45" s="27"/>
      <c r="B45" s="28" t="s">
        <v>10</v>
      </c>
      <c r="C45" s="27"/>
      <c r="D45" s="27"/>
      <c r="E45" s="80">
        <f>SUM(E46:E48)</f>
        <v>781.80883199999982</v>
      </c>
      <c r="F45" s="80">
        <f>SUM(F46:F48)</f>
        <v>50387.122000000003</v>
      </c>
      <c r="G45" s="80">
        <f>SUM(G46:G48)</f>
        <v>0</v>
      </c>
      <c r="H45" s="69">
        <f>G45+F45+E45</f>
        <v>51168.930832000005</v>
      </c>
      <c r="I45" s="27"/>
      <c r="J45" s="27"/>
    </row>
    <row r="46" spans="1:10" ht="131.25" x14ac:dyDescent="0.4">
      <c r="A46" s="9">
        <v>27</v>
      </c>
      <c r="B46" s="12" t="s">
        <v>76</v>
      </c>
      <c r="C46" s="9" t="s">
        <v>12</v>
      </c>
      <c r="D46" s="32">
        <v>7.4</v>
      </c>
      <c r="E46" s="72"/>
      <c r="F46" s="72">
        <v>20252.705000000002</v>
      </c>
      <c r="G46" s="72"/>
      <c r="H46" s="33"/>
      <c r="I46" s="78">
        <v>458</v>
      </c>
      <c r="J46" s="83">
        <v>44.219879912663757</v>
      </c>
    </row>
    <row r="47" spans="1:10" ht="78.75" x14ac:dyDescent="0.4">
      <c r="A47" s="9">
        <v>28</v>
      </c>
      <c r="B47" s="12" t="s">
        <v>109</v>
      </c>
      <c r="C47" s="9" t="s">
        <v>12</v>
      </c>
      <c r="D47" s="32">
        <v>9.5</v>
      </c>
      <c r="E47" s="72"/>
      <c r="F47" s="72">
        <v>30134.417000000001</v>
      </c>
      <c r="G47" s="72"/>
      <c r="H47" s="33"/>
      <c r="I47" s="78">
        <v>305</v>
      </c>
      <c r="J47" s="83">
        <v>85.30603278688524</v>
      </c>
    </row>
    <row r="48" spans="1:10" ht="52.5" x14ac:dyDescent="0.4">
      <c r="A48" s="9">
        <v>29</v>
      </c>
      <c r="B48" s="12" t="s">
        <v>110</v>
      </c>
      <c r="C48" s="9" t="s">
        <v>5</v>
      </c>
      <c r="D48" s="32">
        <v>0.3</v>
      </c>
      <c r="E48" s="72">
        <v>781.80883199999982</v>
      </c>
      <c r="F48" s="72"/>
      <c r="G48" s="72"/>
      <c r="H48" s="33"/>
      <c r="I48" s="78">
        <v>13</v>
      </c>
      <c r="J48" s="83">
        <v>153.31915384615382</v>
      </c>
    </row>
    <row r="49" spans="1:10" x14ac:dyDescent="0.4">
      <c r="A49" s="27"/>
      <c r="B49" s="28" t="s">
        <v>8</v>
      </c>
      <c r="C49" s="27"/>
      <c r="D49" s="68"/>
      <c r="E49" s="69">
        <f>E50</f>
        <v>662.07607199999984</v>
      </c>
      <c r="F49" s="69">
        <f>F50</f>
        <v>0</v>
      </c>
      <c r="G49" s="69">
        <f>G50</f>
        <v>0</v>
      </c>
      <c r="H49" s="69">
        <f>G49+F49+E49</f>
        <v>662.07607199999984</v>
      </c>
      <c r="I49" s="84"/>
      <c r="J49" s="85"/>
    </row>
    <row r="50" spans="1:10" x14ac:dyDescent="0.4">
      <c r="A50" s="9">
        <v>30</v>
      </c>
      <c r="B50" s="18" t="s">
        <v>111</v>
      </c>
      <c r="C50" s="9" t="s">
        <v>5</v>
      </c>
      <c r="D50" s="73">
        <v>9.8000000000000007</v>
      </c>
      <c r="E50" s="72">
        <v>662.07607199999984</v>
      </c>
      <c r="F50" s="86"/>
      <c r="G50" s="86"/>
      <c r="H50" s="86"/>
      <c r="I50" s="57">
        <v>144</v>
      </c>
      <c r="J50" s="88">
        <v>77.635694444444454</v>
      </c>
    </row>
    <row r="51" spans="1:10" x14ac:dyDescent="0.4">
      <c r="A51" s="27"/>
      <c r="B51" s="28" t="s">
        <v>78</v>
      </c>
      <c r="C51" s="27"/>
      <c r="D51" s="68"/>
      <c r="E51" s="69">
        <f>E52</f>
        <v>32943.543711999999</v>
      </c>
      <c r="F51" s="69">
        <v>0</v>
      </c>
      <c r="G51" s="69">
        <v>0</v>
      </c>
      <c r="H51" s="69">
        <f>G51+F51+E51</f>
        <v>32943.543711999999</v>
      </c>
      <c r="I51" s="89"/>
      <c r="J51" s="90"/>
    </row>
    <row r="52" spans="1:10" ht="52.5" x14ac:dyDescent="0.4">
      <c r="A52" s="9">
        <v>31</v>
      </c>
      <c r="B52" s="18" t="s">
        <v>112</v>
      </c>
      <c r="C52" s="9" t="s">
        <v>80</v>
      </c>
      <c r="D52" s="32">
        <v>3</v>
      </c>
      <c r="E52" s="72">
        <v>32943.543711999999</v>
      </c>
      <c r="F52" s="86"/>
      <c r="G52" s="86"/>
      <c r="H52" s="86"/>
      <c r="I52" s="35">
        <v>1043</v>
      </c>
      <c r="J52" s="87">
        <v>40.787551294343238</v>
      </c>
    </row>
    <row r="53" spans="1:10" x14ac:dyDescent="0.4">
      <c r="A53" s="27"/>
      <c r="B53" s="91" t="s">
        <v>113</v>
      </c>
      <c r="C53" s="27"/>
      <c r="D53" s="68"/>
      <c r="E53" s="92">
        <f>SUM(E54:E55)</f>
        <v>0</v>
      </c>
      <c r="F53" s="92">
        <f>SUM(F54:F55)</f>
        <v>30437.483</v>
      </c>
      <c r="G53" s="92">
        <f>SUM(G54:G55)</f>
        <v>0</v>
      </c>
      <c r="H53" s="69">
        <f>G53+F53+E53</f>
        <v>30437.483</v>
      </c>
      <c r="I53" s="84"/>
      <c r="J53" s="85"/>
    </row>
    <row r="54" spans="1:10" ht="52.5" x14ac:dyDescent="0.4">
      <c r="A54" s="9">
        <v>32</v>
      </c>
      <c r="B54" s="22" t="s">
        <v>114</v>
      </c>
      <c r="C54" s="9" t="s">
        <v>80</v>
      </c>
      <c r="D54" s="93">
        <v>15</v>
      </c>
      <c r="E54" s="72"/>
      <c r="F54" s="86">
        <v>19744.743999999999</v>
      </c>
      <c r="G54" s="86"/>
      <c r="H54" s="86"/>
      <c r="I54" s="94">
        <v>434</v>
      </c>
      <c r="J54" s="95">
        <v>48.230898617511521</v>
      </c>
    </row>
    <row r="55" spans="1:10" ht="52.5" x14ac:dyDescent="0.4">
      <c r="A55" s="9">
        <v>33</v>
      </c>
      <c r="B55" s="22" t="s">
        <v>115</v>
      </c>
      <c r="C55" s="9" t="s">
        <v>80</v>
      </c>
      <c r="D55" s="93">
        <v>12</v>
      </c>
      <c r="E55" s="72"/>
      <c r="F55" s="86">
        <v>10692.739</v>
      </c>
      <c r="G55" s="86"/>
      <c r="H55" s="86"/>
      <c r="I55" s="94">
        <v>346</v>
      </c>
      <c r="J55" s="95">
        <v>40.566242774566476</v>
      </c>
    </row>
    <row r="56" spans="1:10" x14ac:dyDescent="0.4">
      <c r="A56" s="27"/>
      <c r="B56" s="28" t="s">
        <v>17</v>
      </c>
      <c r="C56" s="27"/>
      <c r="D56" s="68"/>
      <c r="E56" s="69">
        <f>SUM(E57:E57)</f>
        <v>605.13316799999973</v>
      </c>
      <c r="F56" s="69">
        <f>SUM(F57:F57)</f>
        <v>0</v>
      </c>
      <c r="G56" s="69">
        <f>SUM(G57:G57)</f>
        <v>0</v>
      </c>
      <c r="H56" s="69">
        <f>G56+F56+E56</f>
        <v>605.13316799999973</v>
      </c>
      <c r="I56" s="96"/>
      <c r="J56" s="90"/>
    </row>
    <row r="57" spans="1:10" ht="78.75" x14ac:dyDescent="0.4">
      <c r="A57" s="9">
        <v>34</v>
      </c>
      <c r="B57" s="22" t="s">
        <v>116</v>
      </c>
      <c r="C57" s="9" t="s">
        <v>5</v>
      </c>
      <c r="D57" s="32">
        <v>0.2</v>
      </c>
      <c r="E57" s="72">
        <v>605.13316799999973</v>
      </c>
      <c r="F57" s="86"/>
      <c r="G57" s="86"/>
      <c r="H57" s="8"/>
      <c r="I57" s="43">
        <v>322</v>
      </c>
      <c r="J57" s="95">
        <v>6.1899037267080743</v>
      </c>
    </row>
    <row r="58" spans="1:10" x14ac:dyDescent="0.4">
      <c r="A58" s="27"/>
      <c r="B58" s="28" t="s">
        <v>117</v>
      </c>
      <c r="C58" s="27"/>
      <c r="D58" s="68"/>
      <c r="E58" s="69">
        <f>SUM(E59:E59)</f>
        <v>0</v>
      </c>
      <c r="F58" s="69">
        <f>SUM(F59:F59)</f>
        <v>6203.5259999999998</v>
      </c>
      <c r="G58" s="69">
        <f>SUM(G59:G59)</f>
        <v>0</v>
      </c>
      <c r="H58" s="69">
        <f>G58+F58+E58</f>
        <v>6203.5259999999998</v>
      </c>
      <c r="I58" s="75"/>
      <c r="J58" s="68"/>
    </row>
    <row r="59" spans="1:10" ht="52.5" x14ac:dyDescent="0.4">
      <c r="A59" s="9">
        <v>35</v>
      </c>
      <c r="B59" s="98" t="s">
        <v>118</v>
      </c>
      <c r="C59" s="9" t="s">
        <v>12</v>
      </c>
      <c r="D59" s="32">
        <v>2.5</v>
      </c>
      <c r="E59" s="72"/>
      <c r="F59" s="72">
        <v>6203.5259999999998</v>
      </c>
      <c r="G59" s="72"/>
      <c r="H59" s="72"/>
      <c r="I59" s="19">
        <v>72</v>
      </c>
      <c r="J59" s="32">
        <v>63.611111111111114</v>
      </c>
    </row>
    <row r="60" spans="1:10" x14ac:dyDescent="0.4">
      <c r="A60" s="27"/>
      <c r="B60" s="28" t="s">
        <v>44</v>
      </c>
      <c r="C60" s="27"/>
      <c r="D60" s="68"/>
      <c r="E60" s="69">
        <f>E61</f>
        <v>0</v>
      </c>
      <c r="F60" s="69">
        <f t="shared" ref="F60:G60" si="0">F61</f>
        <v>29173.123</v>
      </c>
      <c r="G60" s="69">
        <f t="shared" si="0"/>
        <v>0</v>
      </c>
      <c r="H60" s="69">
        <f>G60+F60+E60</f>
        <v>29173.123</v>
      </c>
      <c r="I60" s="70"/>
      <c r="J60" s="68"/>
    </row>
    <row r="61" spans="1:10" ht="108" customHeight="1" x14ac:dyDescent="0.4">
      <c r="A61" s="9">
        <v>36</v>
      </c>
      <c r="B61" s="98" t="s">
        <v>119</v>
      </c>
      <c r="C61" s="9" t="s">
        <v>21</v>
      </c>
      <c r="D61" s="107">
        <v>3.9</v>
      </c>
      <c r="E61" s="72"/>
      <c r="F61" s="72">
        <v>29173.123</v>
      </c>
      <c r="G61" s="72"/>
      <c r="H61" s="72"/>
      <c r="I61" s="131" t="s">
        <v>129</v>
      </c>
      <c r="J61" s="132"/>
    </row>
    <row r="62" spans="1:10" x14ac:dyDescent="0.4">
      <c r="A62" s="27"/>
      <c r="B62" s="99" t="s">
        <v>120</v>
      </c>
      <c r="C62" s="27"/>
      <c r="D62" s="68"/>
      <c r="E62" s="69">
        <f>E63+E64</f>
        <v>0</v>
      </c>
      <c r="F62" s="69">
        <f>F63+F64</f>
        <v>25236.777999999998</v>
      </c>
      <c r="G62" s="69">
        <f>G63+G64</f>
        <v>0</v>
      </c>
      <c r="H62" s="69">
        <f>G62+F62+E62</f>
        <v>25236.777999999998</v>
      </c>
      <c r="I62" s="70"/>
      <c r="J62" s="68"/>
    </row>
    <row r="63" spans="1:10" ht="52.5" x14ac:dyDescent="0.4">
      <c r="A63" s="9">
        <v>37</v>
      </c>
      <c r="B63" s="98" t="s">
        <v>121</v>
      </c>
      <c r="C63" s="9" t="s">
        <v>12</v>
      </c>
      <c r="D63" s="32">
        <v>6.7</v>
      </c>
      <c r="E63" s="72"/>
      <c r="F63" s="72">
        <v>13281.925999999999</v>
      </c>
      <c r="G63" s="72"/>
      <c r="H63" s="72"/>
      <c r="I63" s="19">
        <v>119</v>
      </c>
      <c r="J63" s="32">
        <v>154.17504201680674</v>
      </c>
    </row>
    <row r="64" spans="1:10" ht="52.5" x14ac:dyDescent="0.4">
      <c r="A64" s="9">
        <v>38</v>
      </c>
      <c r="B64" s="98" t="s">
        <v>122</v>
      </c>
      <c r="C64" s="9" t="s">
        <v>12</v>
      </c>
      <c r="D64" s="32">
        <v>5.6</v>
      </c>
      <c r="E64" s="72"/>
      <c r="F64" s="72">
        <v>11954.852000000001</v>
      </c>
      <c r="G64" s="72"/>
      <c r="H64" s="72"/>
      <c r="I64" s="19">
        <v>100</v>
      </c>
      <c r="J64" s="32">
        <v>153.33019999999999</v>
      </c>
    </row>
    <row r="65" spans="1:10" x14ac:dyDescent="0.4">
      <c r="A65" s="126" t="s">
        <v>123</v>
      </c>
      <c r="B65" s="127"/>
      <c r="C65" s="9"/>
      <c r="D65" s="32"/>
      <c r="E65" s="8">
        <f>E62+E60+E58+E56+E53+E51+E49+E45+E43+E40+E38+E34+E31+E29+E26+E23+E15+E12+E9+E7</f>
        <v>85373.88</v>
      </c>
      <c r="F65" s="111">
        <f>F62+F60+F58+F56+F53+F51+F49+F45+F43+F40+F38+F34+F31+F29+F26+F23+F15+F12+F9+F7</f>
        <v>246237.25299999994</v>
      </c>
      <c r="G65" s="8">
        <v>0</v>
      </c>
      <c r="H65" s="8">
        <f>E65+F65+G65</f>
        <v>331611.13299999991</v>
      </c>
      <c r="I65" s="19"/>
      <c r="J65" s="32"/>
    </row>
    <row r="67" spans="1:10" x14ac:dyDescent="0.4">
      <c r="F67" s="108"/>
    </row>
    <row r="68" spans="1:10" x14ac:dyDescent="0.4">
      <c r="F68" s="108"/>
    </row>
    <row r="69" spans="1:10" x14ac:dyDescent="0.4">
      <c r="F69" s="110"/>
    </row>
    <row r="70" spans="1:10" x14ac:dyDescent="0.4">
      <c r="E70" s="108"/>
    </row>
    <row r="71" spans="1:10" x14ac:dyDescent="0.4">
      <c r="F71" s="108"/>
      <c r="G71" s="108"/>
    </row>
    <row r="72" spans="1:10" x14ac:dyDescent="0.4">
      <c r="E72" s="108"/>
    </row>
  </sheetData>
  <mergeCells count="19">
    <mergeCell ref="I13:I14"/>
    <mergeCell ref="J13:J14"/>
    <mergeCell ref="H1:J1"/>
    <mergeCell ref="A3:J3"/>
    <mergeCell ref="I8:J8"/>
    <mergeCell ref="A5:A6"/>
    <mergeCell ref="B5:B6"/>
    <mergeCell ref="C5:C6"/>
    <mergeCell ref="D5:D6"/>
    <mergeCell ref="E5:G5"/>
    <mergeCell ref="H5:H6"/>
    <mergeCell ref="I5:I6"/>
    <mergeCell ref="J5:J6"/>
    <mergeCell ref="A65:B65"/>
    <mergeCell ref="I27:I28"/>
    <mergeCell ref="J27:J28"/>
    <mergeCell ref="I35:I37"/>
    <mergeCell ref="J35:J37"/>
    <mergeCell ref="I61:J61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2019-04-29T06:15:33Z</dcterms:modified>
</cp:coreProperties>
</file>